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6390" windowWidth="28860" windowHeight="6435" tabRatio="751" activeTab="1"/>
  </bookViews>
  <sheets>
    <sheet name="基礎データ" sheetId="6" r:id="rId1"/>
    <sheet name="1" sheetId="46" r:id="rId2"/>
    <sheet name="2" sheetId="30" r:id="rId3"/>
    <sheet name="3" sheetId="50" r:id="rId4"/>
    <sheet name="4" sheetId="51" r:id="rId5"/>
    <sheet name="5" sheetId="55" r:id="rId6"/>
    <sheet name="6" sheetId="56" r:id="rId7"/>
    <sheet name="7" sheetId="60" r:id="rId8"/>
    <sheet name="8" sheetId="61" r:id="rId9"/>
    <sheet name="9" sheetId="65" r:id="rId10"/>
    <sheet name="10" sheetId="66" r:id="rId11"/>
    <sheet name="11" sheetId="67" r:id="rId12"/>
    <sheet name="12" sheetId="68" r:id="rId13"/>
    <sheet name="13" sheetId="69" r:id="rId14"/>
    <sheet name="14" sheetId="70" r:id="rId15"/>
    <sheet name="15" sheetId="71" r:id="rId16"/>
    <sheet name="16" sheetId="72" r:id="rId17"/>
    <sheet name="17" sheetId="76" r:id="rId18"/>
    <sheet name="18" sheetId="77" r:id="rId19"/>
    <sheet name="19" sheetId="78" r:id="rId20"/>
    <sheet name="20" sheetId="79" r:id="rId21"/>
    <sheet name="21" sheetId="80" r:id="rId22"/>
    <sheet name="22" sheetId="81" r:id="rId23"/>
    <sheet name="23" sheetId="82" r:id="rId24"/>
    <sheet name="24" sheetId="83" r:id="rId25"/>
    <sheet name="25" sheetId="84" r:id="rId26"/>
    <sheet name="26" sheetId="85" r:id="rId27"/>
    <sheet name="27" sheetId="86" r:id="rId28"/>
    <sheet name="28" sheetId="87" r:id="rId29"/>
    <sheet name="29" sheetId="88" r:id="rId30"/>
    <sheet name="30" sheetId="89" r:id="rId31"/>
    <sheet name="31" sheetId="90" r:id="rId32"/>
    <sheet name="まとめ" sheetId="26" r:id="rId33"/>
    <sheet name="グラフ" sheetId="27" r:id="rId34"/>
    <sheet name="Sheet1" sheetId="91" r:id="rId35"/>
  </sheets>
  <definedNames>
    <definedName name="_xlnm._FilterDatabase" localSheetId="32" hidden="1">まとめ!$B$10:$AF$10</definedName>
  </definedNames>
  <calcPr calcId="125725"/>
</workbook>
</file>

<file path=xl/calcChain.xml><?xml version="1.0" encoding="utf-8"?>
<calcChain xmlns="http://schemas.openxmlformats.org/spreadsheetml/2006/main">
  <c r="F3" i="79"/>
  <c r="G3"/>
  <c r="H3"/>
  <c r="I3"/>
  <c r="J3"/>
  <c r="K3"/>
  <c r="L3"/>
  <c r="M3"/>
  <c r="N3"/>
  <c r="O3"/>
  <c r="P3"/>
  <c r="Q3"/>
  <c r="R3"/>
  <c r="F4"/>
  <c r="G4"/>
  <c r="H4"/>
  <c r="I4"/>
  <c r="J4"/>
  <c r="K4"/>
  <c r="L4"/>
  <c r="M4"/>
  <c r="N4"/>
  <c r="O4"/>
  <c r="P4"/>
  <c r="Q4"/>
  <c r="R4"/>
  <c r="F5"/>
  <c r="G5"/>
  <c r="H5"/>
  <c r="I5"/>
  <c r="J5"/>
  <c r="K5"/>
  <c r="L5"/>
  <c r="M5"/>
  <c r="N5"/>
  <c r="O5"/>
  <c r="P5"/>
  <c r="Q5"/>
  <c r="R5"/>
  <c r="E5"/>
  <c r="B5"/>
  <c r="E4"/>
  <c r="B4"/>
  <c r="E3"/>
  <c r="B3"/>
  <c r="F24" i="78" l="1"/>
  <c r="G24"/>
  <c r="H24"/>
  <c r="I24"/>
  <c r="J24"/>
  <c r="K24"/>
  <c r="L24"/>
  <c r="M24"/>
  <c r="N24"/>
  <c r="O24"/>
  <c r="P24"/>
  <c r="Q24"/>
  <c r="R24"/>
  <c r="E24"/>
  <c r="B24"/>
  <c r="F21"/>
  <c r="G21"/>
  <c r="H21"/>
  <c r="I21"/>
  <c r="J21"/>
  <c r="K21"/>
  <c r="L21"/>
  <c r="M21"/>
  <c r="N21"/>
  <c r="O21"/>
  <c r="P21"/>
  <c r="Q21"/>
  <c r="R21"/>
  <c r="F22"/>
  <c r="G22"/>
  <c r="H22"/>
  <c r="I22"/>
  <c r="J22"/>
  <c r="K22"/>
  <c r="L22"/>
  <c r="M22"/>
  <c r="N22"/>
  <c r="O22"/>
  <c r="P22"/>
  <c r="Q22"/>
  <c r="R22"/>
  <c r="F23"/>
  <c r="G23"/>
  <c r="H23"/>
  <c r="I23"/>
  <c r="J23"/>
  <c r="K23"/>
  <c r="L23"/>
  <c r="M23"/>
  <c r="N23"/>
  <c r="O23"/>
  <c r="P23"/>
  <c r="Q23"/>
  <c r="R23"/>
  <c r="E23"/>
  <c r="B23"/>
  <c r="E22"/>
  <c r="B22"/>
  <c r="F12"/>
  <c r="G12"/>
  <c r="H12"/>
  <c r="I12"/>
  <c r="J12"/>
  <c r="K12"/>
  <c r="L12"/>
  <c r="M12"/>
  <c r="N12"/>
  <c r="O12"/>
  <c r="P12"/>
  <c r="Q12"/>
  <c r="R12"/>
  <c r="F13"/>
  <c r="G13"/>
  <c r="H13"/>
  <c r="I13"/>
  <c r="J13"/>
  <c r="K13"/>
  <c r="L13"/>
  <c r="M13"/>
  <c r="N13"/>
  <c r="O13"/>
  <c r="P13"/>
  <c r="Q13"/>
  <c r="R13"/>
  <c r="F14"/>
  <c r="G14"/>
  <c r="H14"/>
  <c r="I14"/>
  <c r="J14"/>
  <c r="K14"/>
  <c r="L14"/>
  <c r="M14"/>
  <c r="N14"/>
  <c r="O14"/>
  <c r="P14"/>
  <c r="Q14"/>
  <c r="R14"/>
  <c r="F15"/>
  <c r="G15"/>
  <c r="H15"/>
  <c r="I15"/>
  <c r="J15"/>
  <c r="K15"/>
  <c r="L15"/>
  <c r="M15"/>
  <c r="N15"/>
  <c r="O15"/>
  <c r="P15"/>
  <c r="Q15"/>
  <c r="R15"/>
  <c r="F16"/>
  <c r="G16"/>
  <c r="H16"/>
  <c r="I16"/>
  <c r="J16"/>
  <c r="K16"/>
  <c r="L16"/>
  <c r="M16"/>
  <c r="N16"/>
  <c r="O16"/>
  <c r="P16"/>
  <c r="Q16"/>
  <c r="R16"/>
  <c r="E16"/>
  <c r="B16"/>
  <c r="E15"/>
  <c r="B15"/>
  <c r="E14"/>
  <c r="B14"/>
  <c r="E13"/>
  <c r="B13"/>
  <c r="F4"/>
  <c r="G4"/>
  <c r="H4"/>
  <c r="I4"/>
  <c r="J4"/>
  <c r="K4"/>
  <c r="L4"/>
  <c r="M4"/>
  <c r="N4"/>
  <c r="O4"/>
  <c r="P4"/>
  <c r="Q4"/>
  <c r="R4"/>
  <c r="E4"/>
  <c r="B4"/>
  <c r="F3"/>
  <c r="G3"/>
  <c r="H3"/>
  <c r="I3"/>
  <c r="J3"/>
  <c r="K3"/>
  <c r="M3"/>
  <c r="N3"/>
  <c r="O3"/>
  <c r="P3"/>
  <c r="Q3"/>
  <c r="R3"/>
  <c r="E3"/>
  <c r="B3"/>
  <c r="F21" i="77" l="1"/>
  <c r="G21"/>
  <c r="H21"/>
  <c r="I21"/>
  <c r="J21"/>
  <c r="K21"/>
  <c r="L21"/>
  <c r="M21"/>
  <c r="N21"/>
  <c r="O21"/>
  <c r="P21"/>
  <c r="Q21"/>
  <c r="R21"/>
  <c r="F23"/>
  <c r="G23"/>
  <c r="H23"/>
  <c r="I23"/>
  <c r="J23"/>
  <c r="K23"/>
  <c r="L23"/>
  <c r="M23"/>
  <c r="N23"/>
  <c r="O23"/>
  <c r="P23"/>
  <c r="Q23"/>
  <c r="R23"/>
  <c r="F24"/>
  <c r="G24"/>
  <c r="H24"/>
  <c r="I24"/>
  <c r="J24"/>
  <c r="K24"/>
  <c r="L24"/>
  <c r="M24"/>
  <c r="N24"/>
  <c r="O24"/>
  <c r="P24"/>
  <c r="Q24"/>
  <c r="R24"/>
  <c r="E24"/>
  <c r="B24"/>
  <c r="E23"/>
  <c r="B23"/>
  <c r="B22"/>
  <c r="F18"/>
  <c r="G18"/>
  <c r="H18"/>
  <c r="I18"/>
  <c r="J18"/>
  <c r="K18"/>
  <c r="L18"/>
  <c r="M18"/>
  <c r="N18"/>
  <c r="O18"/>
  <c r="P18"/>
  <c r="Q18"/>
  <c r="R18"/>
  <c r="E18"/>
  <c r="B18"/>
  <c r="F17"/>
  <c r="G17"/>
  <c r="H17"/>
  <c r="I17"/>
  <c r="J17"/>
  <c r="K17"/>
  <c r="L17"/>
  <c r="M17"/>
  <c r="N17"/>
  <c r="O17"/>
  <c r="P17"/>
  <c r="Q17"/>
  <c r="R17"/>
  <c r="E17"/>
  <c r="B17"/>
  <c r="F12" l="1"/>
  <c r="G12"/>
  <c r="H12"/>
  <c r="I12"/>
  <c r="J12"/>
  <c r="K12"/>
  <c r="L12"/>
  <c r="M12"/>
  <c r="N12"/>
  <c r="O12"/>
  <c r="P12"/>
  <c r="Q12"/>
  <c r="R12"/>
  <c r="F13"/>
  <c r="G13"/>
  <c r="H13"/>
  <c r="I13"/>
  <c r="J13"/>
  <c r="K13"/>
  <c r="L13"/>
  <c r="M13"/>
  <c r="N13"/>
  <c r="O13"/>
  <c r="P13"/>
  <c r="Q13"/>
  <c r="R13"/>
  <c r="F14"/>
  <c r="G14"/>
  <c r="H14"/>
  <c r="I14"/>
  <c r="J14"/>
  <c r="K14"/>
  <c r="L14"/>
  <c r="M14"/>
  <c r="N14"/>
  <c r="O14"/>
  <c r="P14"/>
  <c r="Q14"/>
  <c r="R14"/>
  <c r="F15"/>
  <c r="G15"/>
  <c r="H15"/>
  <c r="I15"/>
  <c r="J15"/>
  <c r="K15"/>
  <c r="M15"/>
  <c r="N15"/>
  <c r="O15"/>
  <c r="P15"/>
  <c r="Q15"/>
  <c r="R15"/>
  <c r="F16"/>
  <c r="G16"/>
  <c r="H16"/>
  <c r="I16"/>
  <c r="J16"/>
  <c r="K16"/>
  <c r="L16"/>
  <c r="M16"/>
  <c r="N16"/>
  <c r="O16"/>
  <c r="P16"/>
  <c r="Q16"/>
  <c r="R16"/>
  <c r="E16"/>
  <c r="B16"/>
  <c r="E15"/>
  <c r="B15"/>
  <c r="E14"/>
  <c r="B14"/>
  <c r="E13"/>
  <c r="B13"/>
  <c r="E12"/>
  <c r="B12"/>
  <c r="F3" l="1"/>
  <c r="G3"/>
  <c r="H3"/>
  <c r="I3"/>
  <c r="J3"/>
  <c r="K3"/>
  <c r="L3"/>
  <c r="M3"/>
  <c r="N3"/>
  <c r="O3"/>
  <c r="P3"/>
  <c r="Q3"/>
  <c r="R3"/>
  <c r="E3"/>
  <c r="B3"/>
  <c r="F21" i="76" l="1"/>
  <c r="G21"/>
  <c r="H21"/>
  <c r="I21"/>
  <c r="J21"/>
  <c r="K21"/>
  <c r="L21"/>
  <c r="M21"/>
  <c r="N21"/>
  <c r="O21"/>
  <c r="P21"/>
  <c r="Q21"/>
  <c r="R21"/>
  <c r="F22"/>
  <c r="G22"/>
  <c r="H22"/>
  <c r="I22"/>
  <c r="J22"/>
  <c r="K22"/>
  <c r="L22"/>
  <c r="M22"/>
  <c r="N22"/>
  <c r="O22"/>
  <c r="P22"/>
  <c r="Q22"/>
  <c r="R22"/>
  <c r="F23"/>
  <c r="G23"/>
  <c r="H23"/>
  <c r="I23"/>
  <c r="J23"/>
  <c r="K23"/>
  <c r="L23"/>
  <c r="M23"/>
  <c r="N23"/>
  <c r="O23"/>
  <c r="P23"/>
  <c r="Q23"/>
  <c r="R23"/>
  <c r="E23"/>
  <c r="B23"/>
  <c r="E22"/>
  <c r="B22"/>
  <c r="F14"/>
  <c r="G14"/>
  <c r="H14"/>
  <c r="I14"/>
  <c r="J14"/>
  <c r="K14"/>
  <c r="M14"/>
  <c r="N14"/>
  <c r="O14"/>
  <c r="P14"/>
  <c r="Q14"/>
  <c r="R14"/>
  <c r="E14"/>
  <c r="B14"/>
  <c r="F12"/>
  <c r="G12"/>
  <c r="H12"/>
  <c r="I12"/>
  <c r="J12"/>
  <c r="K12"/>
  <c r="L12"/>
  <c r="M12"/>
  <c r="N12"/>
  <c r="O12"/>
  <c r="P12"/>
  <c r="Q12"/>
  <c r="R12"/>
  <c r="F13"/>
  <c r="G13"/>
  <c r="H13"/>
  <c r="I13"/>
  <c r="J13"/>
  <c r="K13"/>
  <c r="L13"/>
  <c r="M13"/>
  <c r="N13"/>
  <c r="O13"/>
  <c r="P13"/>
  <c r="Q13"/>
  <c r="R13"/>
  <c r="E13"/>
  <c r="B13"/>
  <c r="F4" l="1"/>
  <c r="G4"/>
  <c r="H4"/>
  <c r="I4"/>
  <c r="J4"/>
  <c r="K4"/>
  <c r="L4"/>
  <c r="M4"/>
  <c r="N4"/>
  <c r="O4"/>
  <c r="P4"/>
  <c r="Q4"/>
  <c r="R4"/>
  <c r="E4"/>
  <c r="B4"/>
  <c r="F3"/>
  <c r="G3"/>
  <c r="H3"/>
  <c r="I3"/>
  <c r="J3"/>
  <c r="K3"/>
  <c r="L3"/>
  <c r="M3"/>
  <c r="N3"/>
  <c r="O3"/>
  <c r="P3"/>
  <c r="Q3"/>
  <c r="R3"/>
  <c r="E3"/>
  <c r="B3"/>
  <c r="F23" i="72" l="1"/>
  <c r="G23"/>
  <c r="H23"/>
  <c r="I23"/>
  <c r="J23"/>
  <c r="K23"/>
  <c r="L23"/>
  <c r="M23"/>
  <c r="N23"/>
  <c r="O23"/>
  <c r="P23"/>
  <c r="Q23"/>
  <c r="R23"/>
  <c r="E23"/>
  <c r="B23"/>
  <c r="F22"/>
  <c r="G22"/>
  <c r="H22"/>
  <c r="I22"/>
  <c r="J22"/>
  <c r="K22"/>
  <c r="L22"/>
  <c r="M22"/>
  <c r="N22"/>
  <c r="O22"/>
  <c r="P22"/>
  <c r="Q22"/>
  <c r="R22"/>
  <c r="E22"/>
  <c r="B22"/>
  <c r="F17" l="1"/>
  <c r="G17"/>
  <c r="H17"/>
  <c r="I17"/>
  <c r="J17"/>
  <c r="K17"/>
  <c r="L17"/>
  <c r="M17"/>
  <c r="N17"/>
  <c r="O17"/>
  <c r="P17"/>
  <c r="Q17"/>
  <c r="R17"/>
  <c r="E17"/>
  <c r="B17"/>
  <c r="F16" l="1"/>
  <c r="G16"/>
  <c r="H16"/>
  <c r="I16"/>
  <c r="J16"/>
  <c r="K16"/>
  <c r="L16"/>
  <c r="M16"/>
  <c r="N16"/>
  <c r="O16"/>
  <c r="P16"/>
  <c r="Q16"/>
  <c r="R16"/>
  <c r="E16"/>
  <c r="B16"/>
  <c r="F12"/>
  <c r="G12"/>
  <c r="H12"/>
  <c r="I12"/>
  <c r="J12"/>
  <c r="K12"/>
  <c r="L12"/>
  <c r="M12"/>
  <c r="N12"/>
  <c r="O12"/>
  <c r="P12"/>
  <c r="Q12"/>
  <c r="R12"/>
  <c r="F13"/>
  <c r="G13"/>
  <c r="H13"/>
  <c r="I13"/>
  <c r="J13"/>
  <c r="K13"/>
  <c r="L13"/>
  <c r="M13"/>
  <c r="N13"/>
  <c r="O13"/>
  <c r="P13"/>
  <c r="Q13"/>
  <c r="R13"/>
  <c r="F14"/>
  <c r="G14"/>
  <c r="H14"/>
  <c r="I14"/>
  <c r="J14"/>
  <c r="K14"/>
  <c r="L14"/>
  <c r="M14"/>
  <c r="N14"/>
  <c r="O14"/>
  <c r="P14"/>
  <c r="Q14"/>
  <c r="R14"/>
  <c r="F15"/>
  <c r="G15"/>
  <c r="H15"/>
  <c r="I15"/>
  <c r="J15"/>
  <c r="K15"/>
  <c r="L15"/>
  <c r="M15"/>
  <c r="N15"/>
  <c r="O15"/>
  <c r="P15"/>
  <c r="Q15"/>
  <c r="R15"/>
  <c r="E15"/>
  <c r="B15"/>
  <c r="E14"/>
  <c r="E5"/>
  <c r="E13"/>
  <c r="E4"/>
  <c r="B14"/>
  <c r="B5"/>
  <c r="B13"/>
  <c r="B4"/>
  <c r="F3"/>
  <c r="G3"/>
  <c r="H3"/>
  <c r="I3"/>
  <c r="J3"/>
  <c r="K3"/>
  <c r="L3"/>
  <c r="M3"/>
  <c r="N3"/>
  <c r="O3"/>
  <c r="P3"/>
  <c r="Q3"/>
  <c r="R3"/>
  <c r="F4"/>
  <c r="G4"/>
  <c r="H4"/>
  <c r="I4"/>
  <c r="J4"/>
  <c r="K4"/>
  <c r="L4"/>
  <c r="M4"/>
  <c r="N4"/>
  <c r="O4"/>
  <c r="P4"/>
  <c r="Q4"/>
  <c r="R4"/>
  <c r="F5"/>
  <c r="G5"/>
  <c r="H5"/>
  <c r="I5"/>
  <c r="J5"/>
  <c r="K5"/>
  <c r="L5"/>
  <c r="M5"/>
  <c r="N5"/>
  <c r="O5"/>
  <c r="P5"/>
  <c r="Q5"/>
  <c r="R5"/>
  <c r="F6"/>
  <c r="G6"/>
  <c r="H6"/>
  <c r="I6"/>
  <c r="J6"/>
  <c r="K6"/>
  <c r="M6"/>
  <c r="N6"/>
  <c r="O6"/>
  <c r="P6"/>
  <c r="Q6"/>
  <c r="R6"/>
  <c r="E6"/>
  <c r="B6"/>
  <c r="E3"/>
  <c r="B3"/>
  <c r="Q11" l="1"/>
  <c r="O11"/>
  <c r="M11"/>
  <c r="K11"/>
  <c r="I11"/>
  <c r="G11"/>
  <c r="R11"/>
  <c r="P11"/>
  <c r="N11"/>
  <c r="J11"/>
  <c r="H11"/>
  <c r="F11"/>
  <c r="F21" i="71"/>
  <c r="G21"/>
  <c r="H21"/>
  <c r="I21"/>
  <c r="J21"/>
  <c r="K21"/>
  <c r="L21"/>
  <c r="M21"/>
  <c r="N21"/>
  <c r="O21"/>
  <c r="P21"/>
  <c r="Q21"/>
  <c r="R21"/>
  <c r="F22"/>
  <c r="G22"/>
  <c r="H22"/>
  <c r="I22"/>
  <c r="J22"/>
  <c r="K22"/>
  <c r="L22"/>
  <c r="M22"/>
  <c r="N22"/>
  <c r="O22"/>
  <c r="P22"/>
  <c r="Q22"/>
  <c r="R22"/>
  <c r="F23"/>
  <c r="G23"/>
  <c r="H23"/>
  <c r="I23"/>
  <c r="J23"/>
  <c r="K23"/>
  <c r="L23"/>
  <c r="M23"/>
  <c r="N23"/>
  <c r="O23"/>
  <c r="P23"/>
  <c r="Q23"/>
  <c r="R23"/>
  <c r="E23"/>
  <c r="B23"/>
  <c r="E22"/>
  <c r="B22"/>
  <c r="E21"/>
  <c r="B21"/>
  <c r="F12" l="1"/>
  <c r="G12"/>
  <c r="H12"/>
  <c r="I12"/>
  <c r="J12"/>
  <c r="K12"/>
  <c r="L12"/>
  <c r="M12"/>
  <c r="N12"/>
  <c r="O12"/>
  <c r="P12"/>
  <c r="Q12"/>
  <c r="R12"/>
  <c r="F13"/>
  <c r="G13"/>
  <c r="H13"/>
  <c r="I13"/>
  <c r="J13"/>
  <c r="K13"/>
  <c r="L13"/>
  <c r="M13"/>
  <c r="N13"/>
  <c r="O13"/>
  <c r="P13"/>
  <c r="Q13"/>
  <c r="R13"/>
  <c r="F14"/>
  <c r="G14"/>
  <c r="H14"/>
  <c r="I14"/>
  <c r="J14"/>
  <c r="K14"/>
  <c r="L14"/>
  <c r="M14"/>
  <c r="N14"/>
  <c r="O14"/>
  <c r="P14"/>
  <c r="Q14"/>
  <c r="R14"/>
  <c r="F15"/>
  <c r="G15"/>
  <c r="H15"/>
  <c r="I15"/>
  <c r="J15"/>
  <c r="K15"/>
  <c r="L15"/>
  <c r="M15"/>
  <c r="N15"/>
  <c r="O15"/>
  <c r="P15"/>
  <c r="Q15"/>
  <c r="R15"/>
  <c r="F16"/>
  <c r="G16"/>
  <c r="H16"/>
  <c r="I16"/>
  <c r="J16"/>
  <c r="K16"/>
  <c r="L16"/>
  <c r="M16"/>
  <c r="N16"/>
  <c r="O16"/>
  <c r="P16"/>
  <c r="Q16"/>
  <c r="R16"/>
  <c r="E16"/>
  <c r="B16"/>
  <c r="E14"/>
  <c r="B14"/>
  <c r="E13"/>
  <c r="B13"/>
  <c r="E15"/>
  <c r="B15"/>
  <c r="F3" l="1"/>
  <c r="G3"/>
  <c r="H3"/>
  <c r="I3"/>
  <c r="J3"/>
  <c r="K3"/>
  <c r="L3"/>
  <c r="M3"/>
  <c r="N3"/>
  <c r="O3"/>
  <c r="P3"/>
  <c r="Q3"/>
  <c r="R3"/>
  <c r="E3"/>
  <c r="B3"/>
  <c r="F12" i="70"/>
  <c r="G12"/>
  <c r="H12"/>
  <c r="I12"/>
  <c r="J12"/>
  <c r="K12"/>
  <c r="L12"/>
  <c r="M12"/>
  <c r="N12"/>
  <c r="O12"/>
  <c r="P12"/>
  <c r="Q12"/>
  <c r="R12"/>
  <c r="F13"/>
  <c r="G13"/>
  <c r="H13"/>
  <c r="I13"/>
  <c r="J13"/>
  <c r="K13"/>
  <c r="L13"/>
  <c r="M13"/>
  <c r="N13"/>
  <c r="O13"/>
  <c r="P13"/>
  <c r="Q13"/>
  <c r="R13"/>
  <c r="F14"/>
  <c r="G14"/>
  <c r="H14"/>
  <c r="I14"/>
  <c r="J14"/>
  <c r="K14"/>
  <c r="L14"/>
  <c r="M14"/>
  <c r="N14"/>
  <c r="O14"/>
  <c r="P14"/>
  <c r="Q14"/>
  <c r="R14"/>
  <c r="E14"/>
  <c r="B14"/>
  <c r="E13"/>
  <c r="B13"/>
  <c r="F21"/>
  <c r="G21"/>
  <c r="H21"/>
  <c r="I21"/>
  <c r="J21"/>
  <c r="K21"/>
  <c r="L21"/>
  <c r="M21"/>
  <c r="N21"/>
  <c r="O21"/>
  <c r="P21"/>
  <c r="Q21"/>
  <c r="R21"/>
  <c r="F22"/>
  <c r="G22"/>
  <c r="H22"/>
  <c r="I22"/>
  <c r="J22"/>
  <c r="K22"/>
  <c r="L22"/>
  <c r="M22"/>
  <c r="N22"/>
  <c r="O22"/>
  <c r="P22"/>
  <c r="Q22"/>
  <c r="R22"/>
  <c r="F23"/>
  <c r="G23"/>
  <c r="H23"/>
  <c r="I23"/>
  <c r="J23"/>
  <c r="K23"/>
  <c r="L23"/>
  <c r="M23"/>
  <c r="N23"/>
  <c r="O23"/>
  <c r="P23"/>
  <c r="Q23"/>
  <c r="R23"/>
  <c r="F24"/>
  <c r="G24"/>
  <c r="H24"/>
  <c r="I24"/>
  <c r="J24"/>
  <c r="K24"/>
  <c r="M24"/>
  <c r="N24"/>
  <c r="O24"/>
  <c r="P24"/>
  <c r="Q24"/>
  <c r="R24"/>
  <c r="E24"/>
  <c r="B24"/>
  <c r="E23"/>
  <c r="B23"/>
  <c r="E22"/>
  <c r="B22"/>
  <c r="M53" i="6"/>
  <c r="L24" i="70" s="1"/>
  <c r="F3" l="1"/>
  <c r="G3"/>
  <c r="H3"/>
  <c r="I3"/>
  <c r="J3"/>
  <c r="K3"/>
  <c r="L3"/>
  <c r="M3"/>
  <c r="N3"/>
  <c r="O3"/>
  <c r="P3"/>
  <c r="Q3"/>
  <c r="R3"/>
  <c r="F4"/>
  <c r="G4"/>
  <c r="H4"/>
  <c r="I4"/>
  <c r="J4"/>
  <c r="K4"/>
  <c r="L4"/>
  <c r="M4"/>
  <c r="N4"/>
  <c r="O4"/>
  <c r="P4"/>
  <c r="Q4"/>
  <c r="R4"/>
  <c r="F5"/>
  <c r="G5"/>
  <c r="H5"/>
  <c r="I5"/>
  <c r="J5"/>
  <c r="K5"/>
  <c r="L5"/>
  <c r="M5"/>
  <c r="N5"/>
  <c r="O5"/>
  <c r="P5"/>
  <c r="Q5"/>
  <c r="R5"/>
  <c r="E5"/>
  <c r="B5"/>
  <c r="E4"/>
  <c r="B4"/>
  <c r="F23" i="69"/>
  <c r="G23"/>
  <c r="H23"/>
  <c r="I23"/>
  <c r="J23"/>
  <c r="K23"/>
  <c r="L23"/>
  <c r="M23"/>
  <c r="N23"/>
  <c r="O23"/>
  <c r="P23"/>
  <c r="Q23"/>
  <c r="R23"/>
  <c r="E23"/>
  <c r="B23"/>
  <c r="F22"/>
  <c r="G22"/>
  <c r="H22"/>
  <c r="I22"/>
  <c r="J22"/>
  <c r="K22"/>
  <c r="L22"/>
  <c r="M22"/>
  <c r="N22"/>
  <c r="O22"/>
  <c r="P22"/>
  <c r="Q22"/>
  <c r="R22"/>
  <c r="E22"/>
  <c r="B22"/>
  <c r="F14"/>
  <c r="G14"/>
  <c r="H14"/>
  <c r="I14"/>
  <c r="J14"/>
  <c r="K14"/>
  <c r="L14"/>
  <c r="M14"/>
  <c r="N14"/>
  <c r="O14"/>
  <c r="P14"/>
  <c r="Q14"/>
  <c r="R14"/>
  <c r="E14"/>
  <c r="B14"/>
  <c r="F12"/>
  <c r="G12"/>
  <c r="H12"/>
  <c r="I12"/>
  <c r="J12"/>
  <c r="K12"/>
  <c r="L12"/>
  <c r="M12"/>
  <c r="N12"/>
  <c r="O12"/>
  <c r="P12"/>
  <c r="Q12"/>
  <c r="R12"/>
  <c r="F13"/>
  <c r="G13"/>
  <c r="H13"/>
  <c r="I13"/>
  <c r="J13"/>
  <c r="K13"/>
  <c r="L13"/>
  <c r="M13"/>
  <c r="N13"/>
  <c r="O13"/>
  <c r="P13"/>
  <c r="Q13"/>
  <c r="R13"/>
  <c r="E13"/>
  <c r="B13"/>
  <c r="F5"/>
  <c r="G5"/>
  <c r="H5"/>
  <c r="I5"/>
  <c r="J5"/>
  <c r="K5"/>
  <c r="L5"/>
  <c r="M5"/>
  <c r="N5"/>
  <c r="O5"/>
  <c r="P5"/>
  <c r="Q5"/>
  <c r="R5"/>
  <c r="E5"/>
  <c r="B5"/>
  <c r="F3"/>
  <c r="G3"/>
  <c r="H3"/>
  <c r="I3"/>
  <c r="J3"/>
  <c r="K3"/>
  <c r="L3"/>
  <c r="M3"/>
  <c r="N3"/>
  <c r="O3"/>
  <c r="P3"/>
  <c r="Q3"/>
  <c r="R3"/>
  <c r="F4"/>
  <c r="G4"/>
  <c r="H4"/>
  <c r="I4"/>
  <c r="J4"/>
  <c r="K4"/>
  <c r="L4"/>
  <c r="M4"/>
  <c r="N4"/>
  <c r="O4"/>
  <c r="P4"/>
  <c r="Q4"/>
  <c r="R4"/>
  <c r="E4"/>
  <c r="B4"/>
  <c r="E3"/>
  <c r="B3"/>
  <c r="F13" i="68"/>
  <c r="G13"/>
  <c r="H13"/>
  <c r="I13"/>
  <c r="J13"/>
  <c r="K13"/>
  <c r="L13"/>
  <c r="M13"/>
  <c r="N13"/>
  <c r="O13"/>
  <c r="P13"/>
  <c r="Q13"/>
  <c r="R13"/>
  <c r="E13"/>
  <c r="B13"/>
  <c r="F23"/>
  <c r="G23"/>
  <c r="H23"/>
  <c r="I23"/>
  <c r="J23"/>
  <c r="K23"/>
  <c r="L23"/>
  <c r="M23"/>
  <c r="N23"/>
  <c r="O23"/>
  <c r="P23"/>
  <c r="Q23"/>
  <c r="R23"/>
  <c r="F24"/>
  <c r="G24"/>
  <c r="H24"/>
  <c r="I24"/>
  <c r="J24"/>
  <c r="K24"/>
  <c r="L24"/>
  <c r="M24"/>
  <c r="N24"/>
  <c r="O24"/>
  <c r="P24"/>
  <c r="Q24"/>
  <c r="R24"/>
  <c r="E24"/>
  <c r="B24"/>
  <c r="E23"/>
  <c r="B23"/>
  <c r="F21"/>
  <c r="G21"/>
  <c r="H21"/>
  <c r="I21"/>
  <c r="J21"/>
  <c r="K21"/>
  <c r="L21"/>
  <c r="M21"/>
  <c r="N21"/>
  <c r="O21"/>
  <c r="P21"/>
  <c r="Q21"/>
  <c r="R21"/>
  <c r="F22"/>
  <c r="G22"/>
  <c r="H22"/>
  <c r="I22"/>
  <c r="J22"/>
  <c r="K22"/>
  <c r="L22"/>
  <c r="M22"/>
  <c r="N22"/>
  <c r="O22"/>
  <c r="P22"/>
  <c r="Q22"/>
  <c r="R22"/>
  <c r="E22"/>
  <c r="B22"/>
  <c r="F12" l="1"/>
  <c r="G12"/>
  <c r="H12"/>
  <c r="I12"/>
  <c r="J12"/>
  <c r="K12"/>
  <c r="L12"/>
  <c r="M12"/>
  <c r="N12"/>
  <c r="O12"/>
  <c r="P12"/>
  <c r="Q12"/>
  <c r="R12"/>
  <c r="E12"/>
  <c r="B12"/>
  <c r="F3"/>
  <c r="G3"/>
  <c r="H3"/>
  <c r="I3"/>
  <c r="J3"/>
  <c r="K3"/>
  <c r="L3"/>
  <c r="M3"/>
  <c r="N3"/>
  <c r="O3"/>
  <c r="P3"/>
  <c r="Q3"/>
  <c r="R3"/>
  <c r="E3"/>
  <c r="B3"/>
  <c r="F23" i="67" l="1"/>
  <c r="G23"/>
  <c r="H23"/>
  <c r="I23"/>
  <c r="J23"/>
  <c r="K23"/>
  <c r="L23"/>
  <c r="M23"/>
  <c r="N23"/>
  <c r="O23"/>
  <c r="P23"/>
  <c r="Q23"/>
  <c r="R23"/>
  <c r="F24"/>
  <c r="G24"/>
  <c r="H24"/>
  <c r="I24"/>
  <c r="J24"/>
  <c r="K24"/>
  <c r="L24"/>
  <c r="M24"/>
  <c r="N24"/>
  <c r="O24"/>
  <c r="P24"/>
  <c r="Q24"/>
  <c r="R24"/>
  <c r="E24"/>
  <c r="B24"/>
  <c r="E23"/>
  <c r="B23"/>
  <c r="F22"/>
  <c r="G22"/>
  <c r="H22"/>
  <c r="I22"/>
  <c r="J22"/>
  <c r="K22"/>
  <c r="M22"/>
  <c r="N22"/>
  <c r="O22"/>
  <c r="P22"/>
  <c r="Q22"/>
  <c r="R22"/>
  <c r="E22"/>
  <c r="B22"/>
  <c r="F12"/>
  <c r="G12"/>
  <c r="H12"/>
  <c r="I12"/>
  <c r="J12"/>
  <c r="K12"/>
  <c r="L12"/>
  <c r="M12"/>
  <c r="N12"/>
  <c r="O12"/>
  <c r="P12"/>
  <c r="Q12"/>
  <c r="R12"/>
  <c r="F13"/>
  <c r="G13"/>
  <c r="H13"/>
  <c r="I13"/>
  <c r="J13"/>
  <c r="K13"/>
  <c r="L13"/>
  <c r="M13"/>
  <c r="N13"/>
  <c r="O13"/>
  <c r="P13"/>
  <c r="Q13"/>
  <c r="R13"/>
  <c r="F14"/>
  <c r="G14"/>
  <c r="H14"/>
  <c r="I14"/>
  <c r="J14"/>
  <c r="K14"/>
  <c r="L14"/>
  <c r="M14"/>
  <c r="N14"/>
  <c r="O14"/>
  <c r="P14"/>
  <c r="Q14"/>
  <c r="R14"/>
  <c r="E14"/>
  <c r="B14"/>
  <c r="E13"/>
  <c r="B13"/>
  <c r="F3"/>
  <c r="G3"/>
  <c r="H3"/>
  <c r="I3"/>
  <c r="J3"/>
  <c r="K3"/>
  <c r="L3"/>
  <c r="M3"/>
  <c r="N3"/>
  <c r="O3"/>
  <c r="P3"/>
  <c r="Q3"/>
  <c r="R3"/>
  <c r="E3"/>
  <c r="B3"/>
  <c r="F21" i="66"/>
  <c r="G21"/>
  <c r="H21"/>
  <c r="I21"/>
  <c r="J21"/>
  <c r="K21"/>
  <c r="L21"/>
  <c r="M21"/>
  <c r="N21"/>
  <c r="O21"/>
  <c r="P21"/>
  <c r="Q21"/>
  <c r="R21"/>
  <c r="F22"/>
  <c r="G22"/>
  <c r="H22"/>
  <c r="I22"/>
  <c r="J22"/>
  <c r="K22"/>
  <c r="L22"/>
  <c r="M22"/>
  <c r="N22"/>
  <c r="O22"/>
  <c r="P22"/>
  <c r="Q22"/>
  <c r="R22"/>
  <c r="F23"/>
  <c r="G23"/>
  <c r="H23"/>
  <c r="I23"/>
  <c r="J23"/>
  <c r="K23"/>
  <c r="M23"/>
  <c r="N23"/>
  <c r="O23"/>
  <c r="P23"/>
  <c r="Q23"/>
  <c r="R23"/>
  <c r="F24"/>
  <c r="G24"/>
  <c r="H24"/>
  <c r="I24"/>
  <c r="J24"/>
  <c r="K24"/>
  <c r="L24"/>
  <c r="M24"/>
  <c r="N24"/>
  <c r="O24"/>
  <c r="P24"/>
  <c r="Q24"/>
  <c r="R24"/>
  <c r="E24"/>
  <c r="B24"/>
  <c r="E23"/>
  <c r="B23"/>
  <c r="E22"/>
  <c r="B22"/>
  <c r="F12"/>
  <c r="G12"/>
  <c r="H12"/>
  <c r="I12"/>
  <c r="J12"/>
  <c r="K12"/>
  <c r="L12"/>
  <c r="M12"/>
  <c r="N12"/>
  <c r="O12"/>
  <c r="P12"/>
  <c r="Q12"/>
  <c r="R12"/>
  <c r="F13"/>
  <c r="G13"/>
  <c r="H13"/>
  <c r="I13"/>
  <c r="J13"/>
  <c r="K13"/>
  <c r="L13"/>
  <c r="M13"/>
  <c r="N13"/>
  <c r="O13"/>
  <c r="P13"/>
  <c r="Q13"/>
  <c r="R13"/>
  <c r="F14"/>
  <c r="G14"/>
  <c r="H14"/>
  <c r="I14"/>
  <c r="J14"/>
  <c r="K14"/>
  <c r="L14"/>
  <c r="M14"/>
  <c r="N14"/>
  <c r="O14"/>
  <c r="P14"/>
  <c r="Q14"/>
  <c r="R14"/>
  <c r="F15"/>
  <c r="G15"/>
  <c r="H15"/>
  <c r="I15"/>
  <c r="J15"/>
  <c r="K15"/>
  <c r="L15"/>
  <c r="M15"/>
  <c r="N15"/>
  <c r="O15"/>
  <c r="P15"/>
  <c r="Q15"/>
  <c r="R15"/>
  <c r="E15"/>
  <c r="B15"/>
  <c r="E14"/>
  <c r="B14"/>
  <c r="E13"/>
  <c r="B13"/>
  <c r="E12"/>
  <c r="B12"/>
  <c r="F12" i="65" l="1"/>
  <c r="G12"/>
  <c r="H12"/>
  <c r="I12"/>
  <c r="J12"/>
  <c r="K12"/>
  <c r="L12"/>
  <c r="M12"/>
  <c r="N12"/>
  <c r="O12"/>
  <c r="P12"/>
  <c r="Q12"/>
  <c r="R12"/>
  <c r="F13"/>
  <c r="G13"/>
  <c r="H13"/>
  <c r="I13"/>
  <c r="J13"/>
  <c r="K13"/>
  <c r="M13"/>
  <c r="N13"/>
  <c r="O13"/>
  <c r="P13"/>
  <c r="Q13"/>
  <c r="R13"/>
  <c r="F14"/>
  <c r="G14"/>
  <c r="H14"/>
  <c r="I14"/>
  <c r="J14"/>
  <c r="K14"/>
  <c r="L14"/>
  <c r="M14"/>
  <c r="N14"/>
  <c r="O14"/>
  <c r="P14"/>
  <c r="Q14"/>
  <c r="R14"/>
  <c r="E14"/>
  <c r="B14"/>
  <c r="E13"/>
  <c r="B13"/>
  <c r="F21"/>
  <c r="G21"/>
  <c r="H21"/>
  <c r="I21"/>
  <c r="J21"/>
  <c r="K21"/>
  <c r="L21"/>
  <c r="M21"/>
  <c r="N21"/>
  <c r="O21"/>
  <c r="P21"/>
  <c r="Q21"/>
  <c r="R21"/>
  <c r="F22"/>
  <c r="G22"/>
  <c r="H22"/>
  <c r="I22"/>
  <c r="J22"/>
  <c r="K22"/>
  <c r="L22"/>
  <c r="M22"/>
  <c r="N22"/>
  <c r="O22"/>
  <c r="P22"/>
  <c r="Q22"/>
  <c r="R22"/>
  <c r="F23"/>
  <c r="G23"/>
  <c r="H23"/>
  <c r="I23"/>
  <c r="J23"/>
  <c r="K23"/>
  <c r="M23"/>
  <c r="N23"/>
  <c r="O23"/>
  <c r="P23"/>
  <c r="Q23"/>
  <c r="R23"/>
  <c r="E23"/>
  <c r="B23"/>
  <c r="E22"/>
  <c r="B22"/>
  <c r="F3" i="66"/>
  <c r="G3"/>
  <c r="H3"/>
  <c r="I3"/>
  <c r="J3"/>
  <c r="K3"/>
  <c r="L3"/>
  <c r="M3"/>
  <c r="N3"/>
  <c r="O3"/>
  <c r="P3"/>
  <c r="Q3"/>
  <c r="R3"/>
  <c r="F4"/>
  <c r="G4"/>
  <c r="H4"/>
  <c r="I4"/>
  <c r="J4"/>
  <c r="K4"/>
  <c r="L4"/>
  <c r="M4"/>
  <c r="N4"/>
  <c r="O4"/>
  <c r="P4"/>
  <c r="Q4"/>
  <c r="R4"/>
  <c r="F5"/>
  <c r="G5"/>
  <c r="H5"/>
  <c r="I5"/>
  <c r="J5"/>
  <c r="K5"/>
  <c r="L5"/>
  <c r="M5"/>
  <c r="N5"/>
  <c r="O5"/>
  <c r="P5"/>
  <c r="Q5"/>
  <c r="R5"/>
  <c r="E5"/>
  <c r="B5"/>
  <c r="E4"/>
  <c r="B4"/>
  <c r="E3"/>
  <c r="B3"/>
  <c r="F25" i="61"/>
  <c r="G25"/>
  <c r="H25"/>
  <c r="I25"/>
  <c r="J25"/>
  <c r="K25"/>
  <c r="L25"/>
  <c r="M25"/>
  <c r="N25"/>
  <c r="O25"/>
  <c r="P25"/>
  <c r="Q25"/>
  <c r="R25"/>
  <c r="E25"/>
  <c r="B25"/>
  <c r="F3" i="65"/>
  <c r="G3"/>
  <c r="H3"/>
  <c r="I3"/>
  <c r="J3"/>
  <c r="K3"/>
  <c r="L3"/>
  <c r="M3"/>
  <c r="N3"/>
  <c r="O3"/>
  <c r="P3"/>
  <c r="Q3"/>
  <c r="R3"/>
  <c r="F4"/>
  <c r="G4"/>
  <c r="H4"/>
  <c r="I4"/>
  <c r="J4"/>
  <c r="K4"/>
  <c r="M4"/>
  <c r="N4"/>
  <c r="O4"/>
  <c r="P4"/>
  <c r="Q4"/>
  <c r="R4"/>
  <c r="E4"/>
  <c r="B4"/>
  <c r="E3"/>
  <c r="B3"/>
  <c r="F24" i="61"/>
  <c r="G24"/>
  <c r="H24"/>
  <c r="I24"/>
  <c r="J24"/>
  <c r="K24"/>
  <c r="M24"/>
  <c r="N24"/>
  <c r="O24"/>
  <c r="P24"/>
  <c r="Q24"/>
  <c r="R24"/>
  <c r="E24"/>
  <c r="B24"/>
  <c r="F21"/>
  <c r="G21"/>
  <c r="H21"/>
  <c r="I21"/>
  <c r="J21"/>
  <c r="K21"/>
  <c r="L21"/>
  <c r="M21"/>
  <c r="N21"/>
  <c r="O21"/>
  <c r="P21"/>
  <c r="Q21"/>
  <c r="R21"/>
  <c r="F22"/>
  <c r="G22"/>
  <c r="H22"/>
  <c r="I22"/>
  <c r="J22"/>
  <c r="K22"/>
  <c r="L22"/>
  <c r="M22"/>
  <c r="N22"/>
  <c r="O22"/>
  <c r="P22"/>
  <c r="Q22"/>
  <c r="R22"/>
  <c r="F23"/>
  <c r="G23"/>
  <c r="H23"/>
  <c r="I23"/>
  <c r="J23"/>
  <c r="K23"/>
  <c r="L23"/>
  <c r="M23"/>
  <c r="N23"/>
  <c r="O23"/>
  <c r="P23"/>
  <c r="Q23"/>
  <c r="R23"/>
  <c r="E23"/>
  <c r="B23"/>
  <c r="E22"/>
  <c r="B22"/>
  <c r="F12"/>
  <c r="G12"/>
  <c r="H12"/>
  <c r="I12"/>
  <c r="J12"/>
  <c r="K12"/>
  <c r="L12"/>
  <c r="M12"/>
  <c r="N12"/>
  <c r="O12"/>
  <c r="P12"/>
  <c r="Q12"/>
  <c r="R12"/>
  <c r="E12"/>
  <c r="B12"/>
  <c r="F3" l="1"/>
  <c r="G3"/>
  <c r="H3"/>
  <c r="I3"/>
  <c r="J3"/>
  <c r="K3"/>
  <c r="L3"/>
  <c r="M3"/>
  <c r="N3"/>
  <c r="O3"/>
  <c r="P3"/>
  <c r="Q3"/>
  <c r="R3"/>
  <c r="E3"/>
  <c r="B3"/>
  <c r="F21" i="60"/>
  <c r="G21"/>
  <c r="H21"/>
  <c r="I21"/>
  <c r="J21"/>
  <c r="K21"/>
  <c r="L21"/>
  <c r="M21"/>
  <c r="N21"/>
  <c r="O21"/>
  <c r="P21"/>
  <c r="Q21"/>
  <c r="R21"/>
  <c r="F22"/>
  <c r="G22"/>
  <c r="H22"/>
  <c r="I22"/>
  <c r="J22"/>
  <c r="K22"/>
  <c r="L22"/>
  <c r="M22"/>
  <c r="N22"/>
  <c r="O22"/>
  <c r="P22"/>
  <c r="Q22"/>
  <c r="R22"/>
  <c r="F23"/>
  <c r="G23"/>
  <c r="H23"/>
  <c r="I23"/>
  <c r="J23"/>
  <c r="K23"/>
  <c r="L23"/>
  <c r="M23"/>
  <c r="N23"/>
  <c r="O23"/>
  <c r="P23"/>
  <c r="Q23"/>
  <c r="R23"/>
  <c r="F15"/>
  <c r="G15"/>
  <c r="H15"/>
  <c r="I15"/>
  <c r="J15"/>
  <c r="K15"/>
  <c r="L15"/>
  <c r="M15"/>
  <c r="N15"/>
  <c r="O15"/>
  <c r="P15"/>
  <c r="Q15"/>
  <c r="R15"/>
  <c r="E15"/>
  <c r="B15"/>
  <c r="E23"/>
  <c r="B23"/>
  <c r="E22" l="1"/>
  <c r="B22"/>
  <c r="F12"/>
  <c r="G12"/>
  <c r="H12"/>
  <c r="I12"/>
  <c r="J12"/>
  <c r="K12"/>
  <c r="L12"/>
  <c r="M12"/>
  <c r="N12"/>
  <c r="O12"/>
  <c r="P12"/>
  <c r="Q12"/>
  <c r="R12"/>
  <c r="F13"/>
  <c r="G13"/>
  <c r="H13"/>
  <c r="I13"/>
  <c r="J13"/>
  <c r="K13"/>
  <c r="L13"/>
  <c r="M13"/>
  <c r="N13"/>
  <c r="O13"/>
  <c r="P13"/>
  <c r="Q13"/>
  <c r="R13"/>
  <c r="F14"/>
  <c r="G14"/>
  <c r="H14"/>
  <c r="I14"/>
  <c r="J14"/>
  <c r="K14"/>
  <c r="M14"/>
  <c r="N14"/>
  <c r="O14"/>
  <c r="P14"/>
  <c r="Q14"/>
  <c r="R14"/>
  <c r="E14"/>
  <c r="B14"/>
  <c r="E13"/>
  <c r="B13"/>
  <c r="E12"/>
  <c r="B12"/>
  <c r="F5" l="1"/>
  <c r="G5"/>
  <c r="H5"/>
  <c r="I5"/>
  <c r="J5"/>
  <c r="K5"/>
  <c r="L5"/>
  <c r="M5"/>
  <c r="N5"/>
  <c r="O5"/>
  <c r="P5"/>
  <c r="Q5"/>
  <c r="R5"/>
  <c r="E5"/>
  <c r="B5"/>
  <c r="F3"/>
  <c r="G3"/>
  <c r="H3"/>
  <c r="I3"/>
  <c r="J3"/>
  <c r="K3"/>
  <c r="L3"/>
  <c r="M3"/>
  <c r="N3"/>
  <c r="O3"/>
  <c r="P3"/>
  <c r="Q3"/>
  <c r="R3"/>
  <c r="F4"/>
  <c r="G4"/>
  <c r="H4"/>
  <c r="I4"/>
  <c r="J4"/>
  <c r="K4"/>
  <c r="L4"/>
  <c r="M4"/>
  <c r="N4"/>
  <c r="O4"/>
  <c r="P4"/>
  <c r="Q4"/>
  <c r="R4"/>
  <c r="E4"/>
  <c r="B4"/>
  <c r="E3"/>
  <c r="B3"/>
  <c r="E14" i="56"/>
  <c r="F22"/>
  <c r="G22"/>
  <c r="H22"/>
  <c r="I22"/>
  <c r="J22"/>
  <c r="K22"/>
  <c r="L22"/>
  <c r="M22"/>
  <c r="N22"/>
  <c r="O22"/>
  <c r="P22"/>
  <c r="Q22"/>
  <c r="R22"/>
  <c r="E22"/>
  <c r="F21"/>
  <c r="G21"/>
  <c r="H21"/>
  <c r="I21"/>
  <c r="J21"/>
  <c r="K21"/>
  <c r="L21"/>
  <c r="M21"/>
  <c r="N21"/>
  <c r="O21"/>
  <c r="P21"/>
  <c r="Q21"/>
  <c r="R21"/>
  <c r="F23"/>
  <c r="G23"/>
  <c r="H23"/>
  <c r="I23"/>
  <c r="J23"/>
  <c r="K23"/>
  <c r="M23"/>
  <c r="N23"/>
  <c r="O23"/>
  <c r="P23"/>
  <c r="Q23"/>
  <c r="R23"/>
  <c r="F24"/>
  <c r="G24"/>
  <c r="H24"/>
  <c r="I24"/>
  <c r="J24"/>
  <c r="K24"/>
  <c r="L24"/>
  <c r="M24"/>
  <c r="N24"/>
  <c r="O24"/>
  <c r="P24"/>
  <c r="Q24"/>
  <c r="R24"/>
  <c r="F25"/>
  <c r="G25"/>
  <c r="H25"/>
  <c r="I25"/>
  <c r="J25"/>
  <c r="K25"/>
  <c r="L25"/>
  <c r="M25"/>
  <c r="N25"/>
  <c r="O25"/>
  <c r="P25"/>
  <c r="Q25"/>
  <c r="R25"/>
  <c r="E25"/>
  <c r="B25"/>
  <c r="E24"/>
  <c r="B24"/>
  <c r="E23"/>
  <c r="B23"/>
  <c r="B22"/>
  <c r="F12" l="1"/>
  <c r="G12"/>
  <c r="H12"/>
  <c r="I12"/>
  <c r="J12"/>
  <c r="K12"/>
  <c r="L12"/>
  <c r="M12"/>
  <c r="N12"/>
  <c r="O12"/>
  <c r="P12"/>
  <c r="Q12"/>
  <c r="R12"/>
  <c r="F13"/>
  <c r="G13"/>
  <c r="H13"/>
  <c r="I13"/>
  <c r="J13"/>
  <c r="K13"/>
  <c r="L13"/>
  <c r="M13"/>
  <c r="N13"/>
  <c r="O13"/>
  <c r="P13"/>
  <c r="Q13"/>
  <c r="R13"/>
  <c r="F14"/>
  <c r="G14"/>
  <c r="H14"/>
  <c r="I14"/>
  <c r="J14"/>
  <c r="K14"/>
  <c r="M14"/>
  <c r="N14"/>
  <c r="O14"/>
  <c r="P14"/>
  <c r="Q14"/>
  <c r="R14"/>
  <c r="F15"/>
  <c r="G15"/>
  <c r="H15"/>
  <c r="I15"/>
  <c r="J15"/>
  <c r="K15"/>
  <c r="M15"/>
  <c r="N15"/>
  <c r="O15"/>
  <c r="P15"/>
  <c r="Q15"/>
  <c r="R15"/>
  <c r="E15"/>
  <c r="B15"/>
  <c r="B14"/>
  <c r="E13"/>
  <c r="R21" i="90" l="1"/>
  <c r="Q21"/>
  <c r="P21"/>
  <c r="O21"/>
  <c r="N21"/>
  <c r="M21"/>
  <c r="L21"/>
  <c r="K21"/>
  <c r="J21"/>
  <c r="I21"/>
  <c r="H21"/>
  <c r="G21"/>
  <c r="F21"/>
  <c r="E21"/>
  <c r="B21"/>
  <c r="R12"/>
  <c r="Q12"/>
  <c r="P12"/>
  <c r="O12"/>
  <c r="N12"/>
  <c r="M12"/>
  <c r="L12"/>
  <c r="K12"/>
  <c r="J12"/>
  <c r="I12"/>
  <c r="H12"/>
  <c r="G12"/>
  <c r="F12"/>
  <c r="E12"/>
  <c r="B12"/>
  <c r="R3"/>
  <c r="Q3"/>
  <c r="P3"/>
  <c r="O3"/>
  <c r="N3"/>
  <c r="M3"/>
  <c r="L3"/>
  <c r="K3"/>
  <c r="J3"/>
  <c r="I3"/>
  <c r="H3"/>
  <c r="G3"/>
  <c r="F3"/>
  <c r="E3"/>
  <c r="B3"/>
  <c r="R21" i="89"/>
  <c r="Q21"/>
  <c r="P21"/>
  <c r="O21"/>
  <c r="N21"/>
  <c r="M21"/>
  <c r="L21"/>
  <c r="K21"/>
  <c r="J21"/>
  <c r="I21"/>
  <c r="H21"/>
  <c r="G21"/>
  <c r="F21"/>
  <c r="E21"/>
  <c r="B21"/>
  <c r="R12"/>
  <c r="Q12"/>
  <c r="P12"/>
  <c r="O12"/>
  <c r="N12"/>
  <c r="M12"/>
  <c r="L12"/>
  <c r="K12"/>
  <c r="J12"/>
  <c r="I12"/>
  <c r="H12"/>
  <c r="G12"/>
  <c r="F12"/>
  <c r="E12"/>
  <c r="B12"/>
  <c r="R6"/>
  <c r="Q6"/>
  <c r="P6"/>
  <c r="O6"/>
  <c r="N6"/>
  <c r="M6"/>
  <c r="L6"/>
  <c r="K6"/>
  <c r="J6"/>
  <c r="I6"/>
  <c r="H6"/>
  <c r="G6"/>
  <c r="F6"/>
  <c r="E6"/>
  <c r="B6"/>
  <c r="R5"/>
  <c r="Q5"/>
  <c r="P5"/>
  <c r="O5"/>
  <c r="N5"/>
  <c r="M5"/>
  <c r="L5"/>
  <c r="K5"/>
  <c r="J5"/>
  <c r="I5"/>
  <c r="H5"/>
  <c r="G5"/>
  <c r="F5"/>
  <c r="E5"/>
  <c r="B5"/>
  <c r="R4"/>
  <c r="Q4"/>
  <c r="P4"/>
  <c r="O4"/>
  <c r="N4"/>
  <c r="M4"/>
  <c r="K4"/>
  <c r="J4"/>
  <c r="I4"/>
  <c r="H4"/>
  <c r="G4"/>
  <c r="F4"/>
  <c r="E4"/>
  <c r="B4"/>
  <c r="R3"/>
  <c r="Q3"/>
  <c r="P3"/>
  <c r="O3"/>
  <c r="N3"/>
  <c r="M3"/>
  <c r="L3"/>
  <c r="K3"/>
  <c r="J3"/>
  <c r="I3"/>
  <c r="H3"/>
  <c r="G3"/>
  <c r="F3"/>
  <c r="E3"/>
  <c r="B3"/>
  <c r="R22" i="88"/>
  <c r="Q22"/>
  <c r="P22"/>
  <c r="O22"/>
  <c r="N22"/>
  <c r="M22"/>
  <c r="L22"/>
  <c r="K22"/>
  <c r="J22"/>
  <c r="I22"/>
  <c r="H22"/>
  <c r="G22"/>
  <c r="F22"/>
  <c r="E22"/>
  <c r="B22"/>
  <c r="R21"/>
  <c r="Q21"/>
  <c r="P21"/>
  <c r="O21"/>
  <c r="N21"/>
  <c r="M21"/>
  <c r="L21"/>
  <c r="K21"/>
  <c r="J21"/>
  <c r="I21"/>
  <c r="H21"/>
  <c r="G21"/>
  <c r="H29" l="1"/>
  <c r="J29"/>
  <c r="L29"/>
  <c r="N29"/>
  <c r="P29"/>
  <c r="R29"/>
  <c r="F11" i="89"/>
  <c r="H11"/>
  <c r="J11"/>
  <c r="N11"/>
  <c r="P11"/>
  <c r="R11"/>
  <c r="R20" i="90"/>
  <c r="G29" i="88"/>
  <c r="I29"/>
  <c r="K29"/>
  <c r="M29"/>
  <c r="O29"/>
  <c r="Q29"/>
  <c r="G11" i="89"/>
  <c r="I11"/>
  <c r="K11"/>
  <c r="M11"/>
  <c r="O11"/>
  <c r="Q11"/>
  <c r="R20"/>
  <c r="E11"/>
  <c r="Q20"/>
  <c r="P20" s="1"/>
  <c r="O20" s="1"/>
  <c r="N20" s="1"/>
  <c r="M20" s="1"/>
  <c r="L20" s="1"/>
  <c r="K20" s="1"/>
  <c r="J20" s="1"/>
  <c r="I20" s="1"/>
  <c r="H20" s="1"/>
  <c r="G20" s="1"/>
  <c r="F20" s="1"/>
  <c r="E20" s="1"/>
  <c r="Q20" i="90"/>
  <c r="P20" s="1"/>
  <c r="O20" s="1"/>
  <c r="N20" s="1"/>
  <c r="M20" s="1"/>
  <c r="L20" s="1"/>
  <c r="K20" s="1"/>
  <c r="J20" s="1"/>
  <c r="I20" s="1"/>
  <c r="H20" s="1"/>
  <c r="G20" s="1"/>
  <c r="F20" s="1"/>
  <c r="E20" s="1"/>
  <c r="R11"/>
  <c r="F21" i="88"/>
  <c r="F29" s="1"/>
  <c r="E21"/>
  <c r="B21"/>
  <c r="R16"/>
  <c r="Q16"/>
  <c r="P16"/>
  <c r="O16"/>
  <c r="N16"/>
  <c r="M16"/>
  <c r="L16"/>
  <c r="K16"/>
  <c r="J16"/>
  <c r="I16"/>
  <c r="H16"/>
  <c r="G16"/>
  <c r="F16"/>
  <c r="E16"/>
  <c r="B16"/>
  <c r="R15"/>
  <c r="Q15"/>
  <c r="P15"/>
  <c r="O15"/>
  <c r="N15"/>
  <c r="M15"/>
  <c r="L15"/>
  <c r="K15"/>
  <c r="J15"/>
  <c r="I15"/>
  <c r="H15"/>
  <c r="G15"/>
  <c r="F15"/>
  <c r="E15"/>
  <c r="B15"/>
  <c r="R14"/>
  <c r="Q14"/>
  <c r="P14"/>
  <c r="O14"/>
  <c r="N14"/>
  <c r="M14"/>
  <c r="K14"/>
  <c r="J14"/>
  <c r="I14"/>
  <c r="H14"/>
  <c r="G14"/>
  <c r="F14"/>
  <c r="E14"/>
  <c r="B14"/>
  <c r="R13"/>
  <c r="Q13"/>
  <c r="P13"/>
  <c r="O13"/>
  <c r="N13"/>
  <c r="M13"/>
  <c r="L13"/>
  <c r="K13"/>
  <c r="J13"/>
  <c r="I13"/>
  <c r="H13"/>
  <c r="G13"/>
  <c r="F13"/>
  <c r="E13"/>
  <c r="B13"/>
  <c r="R12"/>
  <c r="Q12"/>
  <c r="P12"/>
  <c r="O12"/>
  <c r="N12"/>
  <c r="M12"/>
  <c r="L12"/>
  <c r="K12"/>
  <c r="J12"/>
  <c r="I12"/>
  <c r="H12"/>
  <c r="G12"/>
  <c r="G20" l="1"/>
  <c r="I20"/>
  <c r="K20"/>
  <c r="M20"/>
  <c r="O20"/>
  <c r="Q20"/>
  <c r="E29"/>
  <c r="H20"/>
  <c r="J20"/>
  <c r="N20"/>
  <c r="P20"/>
  <c r="R20"/>
  <c r="Q11" i="90"/>
  <c r="F12" i="88"/>
  <c r="F20" s="1"/>
  <c r="E12"/>
  <c r="B12"/>
  <c r="R5"/>
  <c r="Q5"/>
  <c r="P5"/>
  <c r="O5"/>
  <c r="N5"/>
  <c r="M5"/>
  <c r="L5"/>
  <c r="K5"/>
  <c r="J5"/>
  <c r="I5"/>
  <c r="H5"/>
  <c r="G5"/>
  <c r="F5"/>
  <c r="E5"/>
  <c r="B5"/>
  <c r="R4"/>
  <c r="Q4"/>
  <c r="P4"/>
  <c r="O4"/>
  <c r="N4"/>
  <c r="M4"/>
  <c r="L4"/>
  <c r="K4"/>
  <c r="J4"/>
  <c r="I4"/>
  <c r="H4"/>
  <c r="G4"/>
  <c r="F4"/>
  <c r="E4"/>
  <c r="B4"/>
  <c r="R3"/>
  <c r="Q3"/>
  <c r="P3"/>
  <c r="O3"/>
  <c r="N3"/>
  <c r="M3"/>
  <c r="L3"/>
  <c r="K3"/>
  <c r="J3"/>
  <c r="I3"/>
  <c r="H3"/>
  <c r="G3"/>
  <c r="G11" l="1"/>
  <c r="G30" s="1"/>
  <c r="AD5" i="26" s="1"/>
  <c r="I11" i="88"/>
  <c r="I30" s="1"/>
  <c r="AD7" i="26" s="1"/>
  <c r="K11" i="88"/>
  <c r="K30" s="1"/>
  <c r="AD9" i="26" s="1"/>
  <c r="M11" i="88"/>
  <c r="M30" s="1"/>
  <c r="O11"/>
  <c r="O30" s="1"/>
  <c r="AD13" i="26" s="1"/>
  <c r="Q11" i="88"/>
  <c r="Q30" s="1"/>
  <c r="AD15" i="26" s="1"/>
  <c r="E20" i="88"/>
  <c r="H11"/>
  <c r="H30" s="1"/>
  <c r="AD6" i="26" s="1"/>
  <c r="J11" i="88"/>
  <c r="J30" s="1"/>
  <c r="AD8" i="26" s="1"/>
  <c r="L11" i="88"/>
  <c r="N11"/>
  <c r="N30" s="1"/>
  <c r="AD12" i="26" s="1"/>
  <c r="P11" i="88"/>
  <c r="P30" s="1"/>
  <c r="AD14" i="26" s="1"/>
  <c r="R11" i="88"/>
  <c r="R30" s="1"/>
  <c r="AD16" i="26" s="1"/>
  <c r="AD11"/>
  <c r="P11" i="90"/>
  <c r="F3" i="88"/>
  <c r="F11" s="1"/>
  <c r="F30" s="1"/>
  <c r="AD4" i="26" s="1"/>
  <c r="E3" i="88"/>
  <c r="E11" s="1"/>
  <c r="B3"/>
  <c r="R23" i="87"/>
  <c r="Q23"/>
  <c r="P23"/>
  <c r="O23"/>
  <c r="N23"/>
  <c r="M23"/>
  <c r="K23"/>
  <c r="J23"/>
  <c r="I23"/>
  <c r="H23"/>
  <c r="G23"/>
  <c r="F23"/>
  <c r="E23"/>
  <c r="B23"/>
  <c r="R22"/>
  <c r="Q22"/>
  <c r="P22"/>
  <c r="O22"/>
  <c r="N22"/>
  <c r="M22"/>
  <c r="L22"/>
  <c r="K22"/>
  <c r="J22"/>
  <c r="I22"/>
  <c r="H22"/>
  <c r="G22"/>
  <c r="F22"/>
  <c r="E22"/>
  <c r="B22"/>
  <c r="R21"/>
  <c r="Q21"/>
  <c r="P21"/>
  <c r="O21"/>
  <c r="N21"/>
  <c r="M21"/>
  <c r="L21"/>
  <c r="K21"/>
  <c r="J21"/>
  <c r="I21"/>
  <c r="H21"/>
  <c r="G21"/>
  <c r="F21"/>
  <c r="E21"/>
  <c r="B21"/>
  <c r="R15"/>
  <c r="Q15"/>
  <c r="P15"/>
  <c r="O15"/>
  <c r="N15"/>
  <c r="M15"/>
  <c r="L15"/>
  <c r="K15"/>
  <c r="J15"/>
  <c r="I15"/>
  <c r="H15"/>
  <c r="G15"/>
  <c r="F29" l="1"/>
  <c r="H29"/>
  <c r="J29"/>
  <c r="N29"/>
  <c r="P29"/>
  <c r="R29"/>
  <c r="E30" i="88"/>
  <c r="AD3" i="26" s="1"/>
  <c r="E29" i="87"/>
  <c r="G29"/>
  <c r="I29"/>
  <c r="K29"/>
  <c r="M29"/>
  <c r="O29"/>
  <c r="Q29"/>
  <c r="O11" i="90"/>
  <c r="F15" i="87"/>
  <c r="E15"/>
  <c r="B15"/>
  <c r="R14"/>
  <c r="Q14"/>
  <c r="P14"/>
  <c r="O14"/>
  <c r="N14"/>
  <c r="M14"/>
  <c r="L14"/>
  <c r="K14"/>
  <c r="J14"/>
  <c r="I14"/>
  <c r="H14"/>
  <c r="G14"/>
  <c r="F14"/>
  <c r="E14"/>
  <c r="B14"/>
  <c r="R13"/>
  <c r="Q13"/>
  <c r="P13"/>
  <c r="O13"/>
  <c r="N13"/>
  <c r="M13"/>
  <c r="L13"/>
  <c r="K13"/>
  <c r="J13"/>
  <c r="I13"/>
  <c r="H13"/>
  <c r="G13"/>
  <c r="F13"/>
  <c r="E13"/>
  <c r="B13"/>
  <c r="R12"/>
  <c r="Q12"/>
  <c r="P12"/>
  <c r="O12"/>
  <c r="N12"/>
  <c r="M12"/>
  <c r="L12"/>
  <c r="K12"/>
  <c r="J12"/>
  <c r="I12"/>
  <c r="H12"/>
  <c r="G12"/>
  <c r="F12"/>
  <c r="E12"/>
  <c r="B12"/>
  <c r="R5"/>
  <c r="Q5"/>
  <c r="P5"/>
  <c r="O5"/>
  <c r="N5"/>
  <c r="M5"/>
  <c r="L5"/>
  <c r="K5"/>
  <c r="J5"/>
  <c r="I5"/>
  <c r="H5"/>
  <c r="G5"/>
  <c r="F5"/>
  <c r="E5"/>
  <c r="B5"/>
  <c r="R4"/>
  <c r="Q4"/>
  <c r="P4"/>
  <c r="O4"/>
  <c r="N4"/>
  <c r="M4"/>
  <c r="L4"/>
  <c r="K4"/>
  <c r="J4"/>
  <c r="I4"/>
  <c r="H4"/>
  <c r="G4"/>
  <c r="F4"/>
  <c r="E4"/>
  <c r="B4"/>
  <c r="R3"/>
  <c r="Q3"/>
  <c r="P3"/>
  <c r="O3"/>
  <c r="N3"/>
  <c r="M3"/>
  <c r="L3"/>
  <c r="K3"/>
  <c r="J3"/>
  <c r="I3"/>
  <c r="H3"/>
  <c r="G3"/>
  <c r="H11" l="1"/>
  <c r="J11"/>
  <c r="L11"/>
  <c r="N11"/>
  <c r="P11"/>
  <c r="R11"/>
  <c r="G20"/>
  <c r="I20"/>
  <c r="K20"/>
  <c r="M20"/>
  <c r="O20"/>
  <c r="Q20"/>
  <c r="G11"/>
  <c r="G30" s="1"/>
  <c r="AC5" i="26" s="1"/>
  <c r="I11" i="87"/>
  <c r="I30" s="1"/>
  <c r="AC7" i="26" s="1"/>
  <c r="K11" i="87"/>
  <c r="K30" s="1"/>
  <c r="AC9" i="26" s="1"/>
  <c r="M11" i="87"/>
  <c r="M30" s="1"/>
  <c r="AC11" i="26" s="1"/>
  <c r="O11" i="87"/>
  <c r="O30" s="1"/>
  <c r="AC13" i="26" s="1"/>
  <c r="Q11" i="87"/>
  <c r="Q30" s="1"/>
  <c r="AC15" i="26" s="1"/>
  <c r="F20" i="87"/>
  <c r="E20" s="1"/>
  <c r="H20"/>
  <c r="J20"/>
  <c r="L20"/>
  <c r="N20"/>
  <c r="P20"/>
  <c r="R20"/>
  <c r="N11" i="90"/>
  <c r="F3" i="87"/>
  <c r="F11" s="1"/>
  <c r="E3"/>
  <c r="E11" s="1"/>
  <c r="B3"/>
  <c r="R23" i="86"/>
  <c r="Q23"/>
  <c r="P23"/>
  <c r="O23"/>
  <c r="N23"/>
  <c r="M23"/>
  <c r="K23"/>
  <c r="J23"/>
  <c r="I23"/>
  <c r="H23"/>
  <c r="G23"/>
  <c r="F23"/>
  <c r="E23"/>
  <c r="B23"/>
  <c r="R22"/>
  <c r="Q22"/>
  <c r="P22"/>
  <c r="O22"/>
  <c r="N22"/>
  <c r="M22"/>
  <c r="L22"/>
  <c r="K22"/>
  <c r="J22"/>
  <c r="I22"/>
  <c r="H22"/>
  <c r="G22"/>
  <c r="F22"/>
  <c r="E22"/>
  <c r="B22"/>
  <c r="R21"/>
  <c r="Q21"/>
  <c r="P21"/>
  <c r="O21"/>
  <c r="N21"/>
  <c r="M21"/>
  <c r="L21"/>
  <c r="K21"/>
  <c r="J21"/>
  <c r="I21"/>
  <c r="H21"/>
  <c r="G21"/>
  <c r="F21"/>
  <c r="E21"/>
  <c r="B21"/>
  <c r="R13"/>
  <c r="Q13"/>
  <c r="P13"/>
  <c r="O13"/>
  <c r="N13"/>
  <c r="M13"/>
  <c r="L13"/>
  <c r="K13"/>
  <c r="J13"/>
  <c r="I13"/>
  <c r="H13"/>
  <c r="G13"/>
  <c r="F13"/>
  <c r="E13"/>
  <c r="B13"/>
  <c r="R12"/>
  <c r="Q12"/>
  <c r="P12"/>
  <c r="O12"/>
  <c r="N12"/>
  <c r="M12"/>
  <c r="L12"/>
  <c r="K12"/>
  <c r="J12"/>
  <c r="I12"/>
  <c r="H12"/>
  <c r="G12"/>
  <c r="F12"/>
  <c r="E12"/>
  <c r="B12"/>
  <c r="R6"/>
  <c r="Q6"/>
  <c r="P6"/>
  <c r="O6"/>
  <c r="N6"/>
  <c r="M6"/>
  <c r="L6"/>
  <c r="K6"/>
  <c r="J6"/>
  <c r="I6"/>
  <c r="H6"/>
  <c r="G6"/>
  <c r="F6"/>
  <c r="E6"/>
  <c r="B6"/>
  <c r="R5"/>
  <c r="Q5"/>
  <c r="P5"/>
  <c r="O5"/>
  <c r="N5"/>
  <c r="M5"/>
  <c r="L5"/>
  <c r="K5"/>
  <c r="J5"/>
  <c r="I5"/>
  <c r="H5"/>
  <c r="G5"/>
  <c r="F5"/>
  <c r="E5"/>
  <c r="B5"/>
  <c r="R4"/>
  <c r="Q4"/>
  <c r="P4"/>
  <c r="O4"/>
  <c r="N4"/>
  <c r="M4"/>
  <c r="L4"/>
  <c r="K4"/>
  <c r="J4"/>
  <c r="I4"/>
  <c r="H4"/>
  <c r="G4"/>
  <c r="F4"/>
  <c r="E4"/>
  <c r="B4"/>
  <c r="R3"/>
  <c r="Q3"/>
  <c r="P3"/>
  <c r="O3"/>
  <c r="N3"/>
  <c r="M3"/>
  <c r="L3"/>
  <c r="K3"/>
  <c r="J3"/>
  <c r="I3"/>
  <c r="H3"/>
  <c r="G3"/>
  <c r="F3"/>
  <c r="E3"/>
  <c r="B3"/>
  <c r="R23" i="85"/>
  <c r="Q23"/>
  <c r="P23"/>
  <c r="O23"/>
  <c r="N23"/>
  <c r="M23"/>
  <c r="L23"/>
  <c r="K23"/>
  <c r="J23"/>
  <c r="I23"/>
  <c r="H23"/>
  <c r="G23"/>
  <c r="F23"/>
  <c r="E23"/>
  <c r="B23"/>
  <c r="R22"/>
  <c r="Q22"/>
  <c r="P22"/>
  <c r="O22"/>
  <c r="N22"/>
  <c r="M22"/>
  <c r="L22"/>
  <c r="K22"/>
  <c r="J22"/>
  <c r="I22"/>
  <c r="H22"/>
  <c r="G22"/>
  <c r="F22"/>
  <c r="E22"/>
  <c r="B22"/>
  <c r="R21"/>
  <c r="Q21"/>
  <c r="P21"/>
  <c r="O21"/>
  <c r="N21"/>
  <c r="M21"/>
  <c r="L21"/>
  <c r="K21"/>
  <c r="J21"/>
  <c r="I21"/>
  <c r="H21"/>
  <c r="G21"/>
  <c r="F21"/>
  <c r="E21"/>
  <c r="B21"/>
  <c r="R14"/>
  <c r="Q14"/>
  <c r="P14"/>
  <c r="O14"/>
  <c r="N14"/>
  <c r="M14"/>
  <c r="L14"/>
  <c r="K14"/>
  <c r="J14"/>
  <c r="I14"/>
  <c r="H14"/>
  <c r="G14"/>
  <c r="F14"/>
  <c r="E14"/>
  <c r="B14"/>
  <c r="R13"/>
  <c r="Q13"/>
  <c r="P13"/>
  <c r="O13"/>
  <c r="N13"/>
  <c r="M13"/>
  <c r="L13"/>
  <c r="K13"/>
  <c r="J13"/>
  <c r="I13"/>
  <c r="H13"/>
  <c r="G13"/>
  <c r="F13"/>
  <c r="E13"/>
  <c r="B13"/>
  <c r="R12"/>
  <c r="Q12"/>
  <c r="P12"/>
  <c r="O12"/>
  <c r="N12"/>
  <c r="M12"/>
  <c r="L12"/>
  <c r="K12"/>
  <c r="J12"/>
  <c r="I12"/>
  <c r="H12"/>
  <c r="G12"/>
  <c r="F12"/>
  <c r="E12"/>
  <c r="B12"/>
  <c r="R4"/>
  <c r="Q4"/>
  <c r="P4"/>
  <c r="O4"/>
  <c r="N4"/>
  <c r="M4"/>
  <c r="L4"/>
  <c r="K4"/>
  <c r="J4"/>
  <c r="I4"/>
  <c r="H4"/>
  <c r="G4"/>
  <c r="F4"/>
  <c r="E4"/>
  <c r="B4"/>
  <c r="R3"/>
  <c r="Q3"/>
  <c r="P3"/>
  <c r="O3"/>
  <c r="N3"/>
  <c r="M3"/>
  <c r="L3"/>
  <c r="K3"/>
  <c r="J3"/>
  <c r="I3"/>
  <c r="H3"/>
  <c r="G3"/>
  <c r="F3"/>
  <c r="E3"/>
  <c r="B3"/>
  <c r="E30" i="87" l="1"/>
  <c r="AC3" i="26" s="1"/>
  <c r="F30" i="87"/>
  <c r="AC4" i="26" s="1"/>
  <c r="P30" i="87"/>
  <c r="AC14" i="26" s="1"/>
  <c r="H30" i="87"/>
  <c r="AC6" i="26" s="1"/>
  <c r="F11" i="85"/>
  <c r="H11"/>
  <c r="J11"/>
  <c r="L11"/>
  <c r="N11"/>
  <c r="P11"/>
  <c r="R11"/>
  <c r="F20"/>
  <c r="E20" s="1"/>
  <c r="H20"/>
  <c r="J20"/>
  <c r="L20"/>
  <c r="N20"/>
  <c r="P20"/>
  <c r="R20"/>
  <c r="F11" i="86"/>
  <c r="H11"/>
  <c r="J11"/>
  <c r="L11"/>
  <c r="N11"/>
  <c r="P11"/>
  <c r="R11"/>
  <c r="F20"/>
  <c r="H20"/>
  <c r="J20"/>
  <c r="L20"/>
  <c r="N20"/>
  <c r="P20"/>
  <c r="R20"/>
  <c r="F29"/>
  <c r="E29" s="1"/>
  <c r="H29"/>
  <c r="J29"/>
  <c r="N29"/>
  <c r="P29"/>
  <c r="R29"/>
  <c r="R30" i="87"/>
  <c r="AC16" i="26" s="1"/>
  <c r="N30" i="87"/>
  <c r="AC12" i="26" s="1"/>
  <c r="J30" i="87"/>
  <c r="AC8" i="26" s="1"/>
  <c r="E11" i="85"/>
  <c r="G11"/>
  <c r="I11"/>
  <c r="K11"/>
  <c r="M11"/>
  <c r="O11"/>
  <c r="Q11"/>
  <c r="G20"/>
  <c r="I20"/>
  <c r="K20"/>
  <c r="M20"/>
  <c r="O20"/>
  <c r="Q20"/>
  <c r="E11" i="86"/>
  <c r="G11"/>
  <c r="I11"/>
  <c r="K11"/>
  <c r="M11"/>
  <c r="O11"/>
  <c r="Q11"/>
  <c r="E20"/>
  <c r="G20"/>
  <c r="I20"/>
  <c r="K20"/>
  <c r="M20"/>
  <c r="O20"/>
  <c r="Q20"/>
  <c r="G29"/>
  <c r="I29"/>
  <c r="K29"/>
  <c r="M29"/>
  <c r="O29"/>
  <c r="Q29"/>
  <c r="M11" i="90"/>
  <c r="R22" i="84"/>
  <c r="Q22"/>
  <c r="P22"/>
  <c r="O22"/>
  <c r="N22"/>
  <c r="M22"/>
  <c r="L22"/>
  <c r="K22"/>
  <c r="J22"/>
  <c r="I22"/>
  <c r="H22"/>
  <c r="G22"/>
  <c r="F22"/>
  <c r="E22"/>
  <c r="B22"/>
  <c r="R21"/>
  <c r="Q21"/>
  <c r="P21"/>
  <c r="O21"/>
  <c r="N21"/>
  <c r="M21"/>
  <c r="L21"/>
  <c r="K21"/>
  <c r="J21"/>
  <c r="I21"/>
  <c r="H21"/>
  <c r="G21"/>
  <c r="G29" l="1"/>
  <c r="I29"/>
  <c r="K29"/>
  <c r="M29"/>
  <c r="O29"/>
  <c r="Q29"/>
  <c r="P30" i="86"/>
  <c r="AB14" i="26" s="1"/>
  <c r="H30" i="86"/>
  <c r="AB6" i="26" s="1"/>
  <c r="R30" i="86"/>
  <c r="AB16" i="26" s="1"/>
  <c r="N30" i="86"/>
  <c r="AB12" i="26" s="1"/>
  <c r="J30" i="86"/>
  <c r="AB8" i="26" s="1"/>
  <c r="F30" i="86"/>
  <c r="AB4" i="26" s="1"/>
  <c r="O30" i="86"/>
  <c r="AB13" i="26" s="1"/>
  <c r="K30" i="86"/>
  <c r="AB9" i="26" s="1"/>
  <c r="G30" i="86"/>
  <c r="AB5" i="26" s="1"/>
  <c r="H29" i="84"/>
  <c r="J29"/>
  <c r="L29"/>
  <c r="N29"/>
  <c r="P29"/>
  <c r="R29"/>
  <c r="Q30" i="86"/>
  <c r="AB15" i="26" s="1"/>
  <c r="M30" i="86"/>
  <c r="AB11" i="26" s="1"/>
  <c r="I30" i="86"/>
  <c r="AB7" i="26" s="1"/>
  <c r="E30" i="86"/>
  <c r="AB3" i="26" s="1"/>
  <c r="L11" i="90"/>
  <c r="F21" i="84"/>
  <c r="F29" s="1"/>
  <c r="E21"/>
  <c r="B21"/>
  <c r="R15"/>
  <c r="Q15"/>
  <c r="P15"/>
  <c r="O15"/>
  <c r="N15"/>
  <c r="M15"/>
  <c r="L15"/>
  <c r="K15"/>
  <c r="J15"/>
  <c r="I15"/>
  <c r="H15"/>
  <c r="G15"/>
  <c r="F15"/>
  <c r="E15"/>
  <c r="B15"/>
  <c r="R14"/>
  <c r="Q14"/>
  <c r="P14"/>
  <c r="O14"/>
  <c r="N14"/>
  <c r="M14"/>
  <c r="L14"/>
  <c r="K14"/>
  <c r="J14"/>
  <c r="I14"/>
  <c r="H14"/>
  <c r="G14"/>
  <c r="F14"/>
  <c r="E14"/>
  <c r="B14"/>
  <c r="R13"/>
  <c r="Q13"/>
  <c r="P13"/>
  <c r="O13"/>
  <c r="N13"/>
  <c r="M13"/>
  <c r="K13"/>
  <c r="J13"/>
  <c r="I13"/>
  <c r="H13"/>
  <c r="G13"/>
  <c r="F13"/>
  <c r="E13"/>
  <c r="B13"/>
  <c r="R12"/>
  <c r="Q12"/>
  <c r="P12"/>
  <c r="O12"/>
  <c r="N12"/>
  <c r="M12"/>
  <c r="L12"/>
  <c r="K12"/>
  <c r="J12"/>
  <c r="I12"/>
  <c r="H12"/>
  <c r="G12"/>
  <c r="F12"/>
  <c r="E12"/>
  <c r="B12"/>
  <c r="R5"/>
  <c r="Q5"/>
  <c r="P5"/>
  <c r="O5"/>
  <c r="N5"/>
  <c r="M5"/>
  <c r="L5"/>
  <c r="K5"/>
  <c r="J5"/>
  <c r="I5"/>
  <c r="H5"/>
  <c r="G5"/>
  <c r="F5"/>
  <c r="E5"/>
  <c r="B5"/>
  <c r="R4"/>
  <c r="Q4"/>
  <c r="P4"/>
  <c r="O4"/>
  <c r="N4"/>
  <c r="M4"/>
  <c r="K4"/>
  <c r="J4"/>
  <c r="I4"/>
  <c r="H4"/>
  <c r="G4"/>
  <c r="F4"/>
  <c r="E4"/>
  <c r="B4"/>
  <c r="R3"/>
  <c r="Q3"/>
  <c r="P3"/>
  <c r="O3"/>
  <c r="N3"/>
  <c r="M3"/>
  <c r="L3"/>
  <c r="K3"/>
  <c r="J3"/>
  <c r="I3"/>
  <c r="H3"/>
  <c r="G3"/>
  <c r="F3"/>
  <c r="E3"/>
  <c r="B3"/>
  <c r="R24" i="83"/>
  <c r="Q24"/>
  <c r="P24"/>
  <c r="O24"/>
  <c r="N24"/>
  <c r="M24"/>
  <c r="L24"/>
  <c r="K24"/>
  <c r="J24"/>
  <c r="I24"/>
  <c r="H24"/>
  <c r="G24"/>
  <c r="F24"/>
  <c r="E24"/>
  <c r="B24"/>
  <c r="R23"/>
  <c r="Q23"/>
  <c r="P23"/>
  <c r="O23"/>
  <c r="N23"/>
  <c r="M23"/>
  <c r="L23"/>
  <c r="K23"/>
  <c r="J23"/>
  <c r="I23"/>
  <c r="H23"/>
  <c r="G23"/>
  <c r="F23"/>
  <c r="E23"/>
  <c r="B23"/>
  <c r="R22"/>
  <c r="Q22"/>
  <c r="P22"/>
  <c r="O22"/>
  <c r="N22"/>
  <c r="M22"/>
  <c r="L22"/>
  <c r="K22"/>
  <c r="J22"/>
  <c r="I22"/>
  <c r="H22"/>
  <c r="G22"/>
  <c r="F22"/>
  <c r="E22"/>
  <c r="B22"/>
  <c r="R21"/>
  <c r="Q21"/>
  <c r="P21"/>
  <c r="O21"/>
  <c r="N21"/>
  <c r="M21"/>
  <c r="L21"/>
  <c r="K21"/>
  <c r="J21"/>
  <c r="I21"/>
  <c r="H21"/>
  <c r="G21"/>
  <c r="F21"/>
  <c r="E21"/>
  <c r="B21"/>
  <c r="R15"/>
  <c r="Q15"/>
  <c r="P15"/>
  <c r="O15"/>
  <c r="N15"/>
  <c r="M15"/>
  <c r="L15"/>
  <c r="K15"/>
  <c r="J15"/>
  <c r="I15"/>
  <c r="H15"/>
  <c r="G15"/>
  <c r="F29" l="1"/>
  <c r="E29" s="1"/>
  <c r="H29"/>
  <c r="J29"/>
  <c r="L29"/>
  <c r="N29"/>
  <c r="P29"/>
  <c r="R29"/>
  <c r="F11" i="84"/>
  <c r="H11"/>
  <c r="J11"/>
  <c r="N11"/>
  <c r="P11"/>
  <c r="R11"/>
  <c r="G20"/>
  <c r="I20"/>
  <c r="K20"/>
  <c r="M20"/>
  <c r="O20"/>
  <c r="Q20"/>
  <c r="G29" i="83"/>
  <c r="I29"/>
  <c r="K29"/>
  <c r="M29"/>
  <c r="O29"/>
  <c r="Q29"/>
  <c r="E11" i="84"/>
  <c r="G11"/>
  <c r="I11"/>
  <c r="K11"/>
  <c r="M11"/>
  <c r="O11"/>
  <c r="Q11"/>
  <c r="F20"/>
  <c r="E20" s="1"/>
  <c r="H20"/>
  <c r="J20"/>
  <c r="N20"/>
  <c r="P20"/>
  <c r="R20"/>
  <c r="E29"/>
  <c r="K11" i="90"/>
  <c r="F15" i="83"/>
  <c r="E15"/>
  <c r="B15"/>
  <c r="R14"/>
  <c r="Q14"/>
  <c r="P14"/>
  <c r="O14"/>
  <c r="N14"/>
  <c r="M14"/>
  <c r="L14"/>
  <c r="K14"/>
  <c r="J14"/>
  <c r="I14"/>
  <c r="H14"/>
  <c r="G14"/>
  <c r="F14"/>
  <c r="E14"/>
  <c r="B14"/>
  <c r="R13"/>
  <c r="Q13"/>
  <c r="P13"/>
  <c r="O13"/>
  <c r="N13"/>
  <c r="M13"/>
  <c r="L13"/>
  <c r="K13"/>
  <c r="J13"/>
  <c r="I13"/>
  <c r="H13"/>
  <c r="G13"/>
  <c r="F13"/>
  <c r="E13"/>
  <c r="B13"/>
  <c r="R12"/>
  <c r="Q12"/>
  <c r="P12"/>
  <c r="O12"/>
  <c r="N12"/>
  <c r="M12"/>
  <c r="L12"/>
  <c r="K12"/>
  <c r="J12"/>
  <c r="I12"/>
  <c r="H12"/>
  <c r="G12"/>
  <c r="R30" i="84" l="1"/>
  <c r="Z16" i="26" s="1"/>
  <c r="N30" i="84"/>
  <c r="Z12" i="26" s="1"/>
  <c r="H30" i="84"/>
  <c r="Z6" i="26" s="1"/>
  <c r="Q30" i="84"/>
  <c r="Z15" i="26" s="1"/>
  <c r="M30" i="84"/>
  <c r="Z11" i="26" s="1"/>
  <c r="I30" i="84"/>
  <c r="Z7" i="26" s="1"/>
  <c r="H20" i="83"/>
  <c r="J20"/>
  <c r="L20"/>
  <c r="N20"/>
  <c r="P30" i="84"/>
  <c r="Z14" i="26" s="1"/>
  <c r="J30" i="84"/>
  <c r="Z8" i="26" s="1"/>
  <c r="O30" i="84"/>
  <c r="Z13" i="26" s="1"/>
  <c r="K30" i="84"/>
  <c r="Z9" i="26" s="1"/>
  <c r="G30" i="84"/>
  <c r="Z5" i="26" s="1"/>
  <c r="P20" i="83"/>
  <c r="R20"/>
  <c r="F30" i="84"/>
  <c r="Z4" i="26" s="1"/>
  <c r="E30" i="84"/>
  <c r="Z3" i="26" s="1"/>
  <c r="G20" i="83"/>
  <c r="I20"/>
  <c r="K20"/>
  <c r="M20"/>
  <c r="O20"/>
  <c r="Q20"/>
  <c r="J11" i="90"/>
  <c r="F12" i="83"/>
  <c r="F20" s="1"/>
  <c r="E12"/>
  <c r="B12"/>
  <c r="R6"/>
  <c r="Q6"/>
  <c r="P6"/>
  <c r="O6"/>
  <c r="N6"/>
  <c r="M6"/>
  <c r="L6"/>
  <c r="K6"/>
  <c r="J6"/>
  <c r="I6"/>
  <c r="H6"/>
  <c r="G6"/>
  <c r="F6"/>
  <c r="E6"/>
  <c r="B6"/>
  <c r="R5"/>
  <c r="Q5"/>
  <c r="P5"/>
  <c r="O5"/>
  <c r="N5"/>
  <c r="M5"/>
  <c r="K5"/>
  <c r="J5"/>
  <c r="I5"/>
  <c r="H5"/>
  <c r="G5"/>
  <c r="F5"/>
  <c r="E5"/>
  <c r="B5"/>
  <c r="R4"/>
  <c r="Q4"/>
  <c r="P4"/>
  <c r="O4"/>
  <c r="N4"/>
  <c r="M4"/>
  <c r="L4"/>
  <c r="K4"/>
  <c r="J4"/>
  <c r="I4"/>
  <c r="H4"/>
  <c r="G4"/>
  <c r="F4"/>
  <c r="E4"/>
  <c r="B4"/>
  <c r="R3"/>
  <c r="Q3"/>
  <c r="P3"/>
  <c r="O3"/>
  <c r="N3"/>
  <c r="M3"/>
  <c r="L3"/>
  <c r="K3"/>
  <c r="J3"/>
  <c r="I3"/>
  <c r="H3"/>
  <c r="G3"/>
  <c r="F3"/>
  <c r="E3"/>
  <c r="B3"/>
  <c r="R23" i="82"/>
  <c r="Q23"/>
  <c r="P23"/>
  <c r="O23"/>
  <c r="N23"/>
  <c r="M23"/>
  <c r="L23"/>
  <c r="K23"/>
  <c r="J23"/>
  <c r="I23"/>
  <c r="H23"/>
  <c r="G23"/>
  <c r="F23"/>
  <c r="E23"/>
  <c r="B23"/>
  <c r="R22"/>
  <c r="Q22"/>
  <c r="P22"/>
  <c r="O22"/>
  <c r="N22"/>
  <c r="M22"/>
  <c r="L22"/>
  <c r="K22"/>
  <c r="J22"/>
  <c r="I22"/>
  <c r="H22"/>
  <c r="G22"/>
  <c r="F22"/>
  <c r="E22"/>
  <c r="B22"/>
  <c r="R21"/>
  <c r="Q21"/>
  <c r="P21"/>
  <c r="O21"/>
  <c r="N21"/>
  <c r="M21"/>
  <c r="L21"/>
  <c r="K21"/>
  <c r="J21"/>
  <c r="I21"/>
  <c r="H21"/>
  <c r="G21"/>
  <c r="F21"/>
  <c r="E21"/>
  <c r="B21"/>
  <c r="R14"/>
  <c r="Q14"/>
  <c r="P14"/>
  <c r="O14"/>
  <c r="N14"/>
  <c r="M14"/>
  <c r="L14"/>
  <c r="K14"/>
  <c r="J14"/>
  <c r="I14"/>
  <c r="H14"/>
  <c r="G14"/>
  <c r="F14"/>
  <c r="E14"/>
  <c r="B14"/>
  <c r="R13"/>
  <c r="Q13"/>
  <c r="P13"/>
  <c r="O13"/>
  <c r="N13"/>
  <c r="M13"/>
  <c r="K13"/>
  <c r="J13"/>
  <c r="I13"/>
  <c r="H13"/>
  <c r="G13"/>
  <c r="F13"/>
  <c r="E13"/>
  <c r="B13"/>
  <c r="R12"/>
  <c r="Q12"/>
  <c r="P12"/>
  <c r="O12"/>
  <c r="N12"/>
  <c r="M12"/>
  <c r="L12"/>
  <c r="K12"/>
  <c r="J12"/>
  <c r="I12"/>
  <c r="H12"/>
  <c r="G12"/>
  <c r="F12"/>
  <c r="E12"/>
  <c r="B12"/>
  <c r="R6"/>
  <c r="Q6"/>
  <c r="P6"/>
  <c r="O6"/>
  <c r="N6"/>
  <c r="M6"/>
  <c r="L6"/>
  <c r="K6"/>
  <c r="J6"/>
  <c r="I6"/>
  <c r="H6"/>
  <c r="G6"/>
  <c r="F6"/>
  <c r="E6"/>
  <c r="B6"/>
  <c r="R5"/>
  <c r="Q5"/>
  <c r="P5"/>
  <c r="O5"/>
  <c r="N5"/>
  <c r="M5"/>
  <c r="L5"/>
  <c r="K5"/>
  <c r="J5"/>
  <c r="I5"/>
  <c r="H5"/>
  <c r="G5"/>
  <c r="F5"/>
  <c r="E5"/>
  <c r="B5"/>
  <c r="R4"/>
  <c r="Q4"/>
  <c r="P4"/>
  <c r="O4"/>
  <c r="N4"/>
  <c r="M4"/>
  <c r="L4"/>
  <c r="K4"/>
  <c r="J4"/>
  <c r="I4"/>
  <c r="H4"/>
  <c r="G4"/>
  <c r="F4"/>
  <c r="E4"/>
  <c r="B4"/>
  <c r="R3"/>
  <c r="Q3"/>
  <c r="P3"/>
  <c r="O3"/>
  <c r="N3"/>
  <c r="M3"/>
  <c r="L3"/>
  <c r="K3"/>
  <c r="J3"/>
  <c r="I3"/>
  <c r="H3"/>
  <c r="G3"/>
  <c r="H11" l="1"/>
  <c r="J11"/>
  <c r="L11"/>
  <c r="N11"/>
  <c r="P11"/>
  <c r="R11"/>
  <c r="F20"/>
  <c r="E20" s="1"/>
  <c r="H20"/>
  <c r="J20"/>
  <c r="N20"/>
  <c r="P20"/>
  <c r="R20"/>
  <c r="G29"/>
  <c r="I29"/>
  <c r="K29"/>
  <c r="M29"/>
  <c r="O29"/>
  <c r="Q29"/>
  <c r="F11" i="83"/>
  <c r="F30" s="1"/>
  <c r="Y4" i="26" s="1"/>
  <c r="H11" i="83"/>
  <c r="H30" s="1"/>
  <c r="Y6" i="26" s="1"/>
  <c r="J11" i="83"/>
  <c r="J30" s="1"/>
  <c r="Y8" i="26" s="1"/>
  <c r="N11" i="83"/>
  <c r="N30" s="1"/>
  <c r="Y12" i="26" s="1"/>
  <c r="P11" i="83"/>
  <c r="P30" s="1"/>
  <c r="Y14" i="26" s="1"/>
  <c r="R11" i="83"/>
  <c r="R30" s="1"/>
  <c r="Y16" i="26" s="1"/>
  <c r="G11" i="82"/>
  <c r="I11"/>
  <c r="K11"/>
  <c r="M11"/>
  <c r="O11"/>
  <c r="Q11"/>
  <c r="G20"/>
  <c r="I20"/>
  <c r="K20"/>
  <c r="M20"/>
  <c r="O20"/>
  <c r="Q20"/>
  <c r="F29"/>
  <c r="E29" s="1"/>
  <c r="H29"/>
  <c r="J29"/>
  <c r="L29"/>
  <c r="N29"/>
  <c r="N30" s="1"/>
  <c r="X12" i="26" s="1"/>
  <c r="P29" i="82"/>
  <c r="R29"/>
  <c r="R30" s="1"/>
  <c r="X16" i="26" s="1"/>
  <c r="E11" i="83"/>
  <c r="G11"/>
  <c r="G30" s="1"/>
  <c r="Y5" i="26" s="1"/>
  <c r="I11" i="83"/>
  <c r="I30" s="1"/>
  <c r="Y7" i="26" s="1"/>
  <c r="K11" i="83"/>
  <c r="K30" s="1"/>
  <c r="Y9" i="26" s="1"/>
  <c r="M11" i="83"/>
  <c r="M30" s="1"/>
  <c r="Y11" i="26" s="1"/>
  <c r="O11" i="83"/>
  <c r="O30" s="1"/>
  <c r="Y13" i="26" s="1"/>
  <c r="Q11" i="83"/>
  <c r="Q30" s="1"/>
  <c r="Y15" i="26" s="1"/>
  <c r="E20" i="83"/>
  <c r="I11" i="90"/>
  <c r="F3" i="82"/>
  <c r="F11" s="1"/>
  <c r="E3"/>
  <c r="E11" s="1"/>
  <c r="B3"/>
  <c r="R23" i="81"/>
  <c r="Q23"/>
  <c r="P23"/>
  <c r="O23"/>
  <c r="N23"/>
  <c r="M23"/>
  <c r="L23"/>
  <c r="K23"/>
  <c r="J23"/>
  <c r="I23"/>
  <c r="H23"/>
  <c r="G23"/>
  <c r="F23"/>
  <c r="E23"/>
  <c r="B23"/>
  <c r="R22"/>
  <c r="Q22"/>
  <c r="P22"/>
  <c r="O22"/>
  <c r="N22"/>
  <c r="M22"/>
  <c r="K22"/>
  <c r="J22"/>
  <c r="I22"/>
  <c r="H22"/>
  <c r="G22"/>
  <c r="F22"/>
  <c r="E22"/>
  <c r="B22"/>
  <c r="R21"/>
  <c r="Q21"/>
  <c r="P21"/>
  <c r="O21"/>
  <c r="N21"/>
  <c r="M21"/>
  <c r="L21"/>
  <c r="K21"/>
  <c r="J21"/>
  <c r="I21"/>
  <c r="H21"/>
  <c r="G21"/>
  <c r="F21"/>
  <c r="E21"/>
  <c r="B21"/>
  <c r="R14"/>
  <c r="Q14"/>
  <c r="P14"/>
  <c r="O14"/>
  <c r="N14"/>
  <c r="M14"/>
  <c r="L14"/>
  <c r="K14"/>
  <c r="J14"/>
  <c r="I14"/>
  <c r="H14"/>
  <c r="G14"/>
  <c r="F14"/>
  <c r="E14"/>
  <c r="B14"/>
  <c r="R13"/>
  <c r="Q13"/>
  <c r="P13"/>
  <c r="O13"/>
  <c r="N13"/>
  <c r="M13"/>
  <c r="L13"/>
  <c r="K13"/>
  <c r="J13"/>
  <c r="I13"/>
  <c r="H13"/>
  <c r="G13"/>
  <c r="F13"/>
  <c r="E13"/>
  <c r="B13"/>
  <c r="R12"/>
  <c r="Q12"/>
  <c r="P12"/>
  <c r="O12"/>
  <c r="N12"/>
  <c r="M12"/>
  <c r="L12"/>
  <c r="K12"/>
  <c r="J12"/>
  <c r="I12"/>
  <c r="H12"/>
  <c r="G12"/>
  <c r="F12"/>
  <c r="E12"/>
  <c r="B12"/>
  <c r="R6"/>
  <c r="Q6"/>
  <c r="P6"/>
  <c r="O6"/>
  <c r="N6"/>
  <c r="M6"/>
  <c r="L6"/>
  <c r="K6"/>
  <c r="J6"/>
  <c r="I6"/>
  <c r="H6"/>
  <c r="G6"/>
  <c r="P30" i="82" l="1"/>
  <c r="X14" i="26" s="1"/>
  <c r="H30" i="82"/>
  <c r="X6" i="26" s="1"/>
  <c r="E30" i="82"/>
  <c r="X3" i="26" s="1"/>
  <c r="J30" i="82"/>
  <c r="X8" i="26" s="1"/>
  <c r="F30" i="82"/>
  <c r="X4" i="26" s="1"/>
  <c r="E30" i="83"/>
  <c r="Y3" i="26" s="1"/>
  <c r="Q30" i="82"/>
  <c r="X15" i="26" s="1"/>
  <c r="M30" i="82"/>
  <c r="X11" i="26" s="1"/>
  <c r="I30" i="82"/>
  <c r="X7" i="26" s="1"/>
  <c r="O30" i="82"/>
  <c r="X13" i="26" s="1"/>
  <c r="K30" i="82"/>
  <c r="X9" i="26" s="1"/>
  <c r="G30" i="82"/>
  <c r="X5" i="26" s="1"/>
  <c r="H11" i="90"/>
  <c r="R20" i="81"/>
  <c r="Q20" s="1"/>
  <c r="P20" s="1"/>
  <c r="O20" s="1"/>
  <c r="N20" s="1"/>
  <c r="M20" s="1"/>
  <c r="L20" s="1"/>
  <c r="K20" s="1"/>
  <c r="J20" s="1"/>
  <c r="I20" s="1"/>
  <c r="H20" s="1"/>
  <c r="G20" s="1"/>
  <c r="F20" s="1"/>
  <c r="E20" s="1"/>
  <c r="F6"/>
  <c r="E6"/>
  <c r="B6"/>
  <c r="R5"/>
  <c r="Q5"/>
  <c r="P5"/>
  <c r="O5"/>
  <c r="N5"/>
  <c r="M5"/>
  <c r="L5"/>
  <c r="K5"/>
  <c r="J5"/>
  <c r="I5"/>
  <c r="H5"/>
  <c r="G5"/>
  <c r="F5"/>
  <c r="E5"/>
  <c r="B5"/>
  <c r="R4"/>
  <c r="Q4"/>
  <c r="P4"/>
  <c r="O4"/>
  <c r="N4"/>
  <c r="M4"/>
  <c r="L4"/>
  <c r="K4"/>
  <c r="J4"/>
  <c r="I4"/>
  <c r="H4"/>
  <c r="G4"/>
  <c r="F4"/>
  <c r="E4"/>
  <c r="B4"/>
  <c r="R3"/>
  <c r="Q3"/>
  <c r="P3"/>
  <c r="O3"/>
  <c r="N3"/>
  <c r="M3"/>
  <c r="L3"/>
  <c r="K3"/>
  <c r="J3"/>
  <c r="I3"/>
  <c r="H3"/>
  <c r="G3"/>
  <c r="F3"/>
  <c r="E3"/>
  <c r="B3"/>
  <c r="R24" i="80"/>
  <c r="Q24"/>
  <c r="P24"/>
  <c r="O24"/>
  <c r="N24"/>
  <c r="M24"/>
  <c r="L24"/>
  <c r="K24"/>
  <c r="J24"/>
  <c r="I24"/>
  <c r="H24"/>
  <c r="G24"/>
  <c r="F24"/>
  <c r="E24"/>
  <c r="B24"/>
  <c r="R23"/>
  <c r="Q23"/>
  <c r="P23"/>
  <c r="O23"/>
  <c r="N23"/>
  <c r="M23"/>
  <c r="L23"/>
  <c r="K23"/>
  <c r="J23"/>
  <c r="I23"/>
  <c r="H23"/>
  <c r="G23"/>
  <c r="F23"/>
  <c r="E23"/>
  <c r="B23"/>
  <c r="R22"/>
  <c r="Q22"/>
  <c r="P22"/>
  <c r="O22"/>
  <c r="N22"/>
  <c r="M22"/>
  <c r="L22"/>
  <c r="K22"/>
  <c r="J22"/>
  <c r="I22"/>
  <c r="H22"/>
  <c r="G22"/>
  <c r="F22"/>
  <c r="E22"/>
  <c r="B22"/>
  <c r="R21"/>
  <c r="Q21"/>
  <c r="P21"/>
  <c r="O21"/>
  <c r="N21"/>
  <c r="M21"/>
  <c r="L21"/>
  <c r="K21"/>
  <c r="J21"/>
  <c r="I21"/>
  <c r="H21"/>
  <c r="G21"/>
  <c r="F21"/>
  <c r="E21"/>
  <c r="B21"/>
  <c r="R15"/>
  <c r="Q15"/>
  <c r="P15"/>
  <c r="O15"/>
  <c r="N15"/>
  <c r="M15"/>
  <c r="L15"/>
  <c r="K15"/>
  <c r="J15"/>
  <c r="I15"/>
  <c r="H15"/>
  <c r="G15"/>
  <c r="F15"/>
  <c r="E15"/>
  <c r="B15"/>
  <c r="R14"/>
  <c r="Q14"/>
  <c r="P14"/>
  <c r="O14"/>
  <c r="N14"/>
  <c r="M14"/>
  <c r="K14"/>
  <c r="J14"/>
  <c r="I14"/>
  <c r="H14"/>
  <c r="G14"/>
  <c r="F14"/>
  <c r="E14"/>
  <c r="B14"/>
  <c r="R13"/>
  <c r="Q13"/>
  <c r="P13"/>
  <c r="O13"/>
  <c r="N13"/>
  <c r="M13"/>
  <c r="L13"/>
  <c r="K13"/>
  <c r="J13"/>
  <c r="I13"/>
  <c r="H13"/>
  <c r="G13"/>
  <c r="F13"/>
  <c r="E13"/>
  <c r="B13"/>
  <c r="R12"/>
  <c r="Q12"/>
  <c r="P12"/>
  <c r="O12"/>
  <c r="N12"/>
  <c r="M12"/>
  <c r="L12"/>
  <c r="K12"/>
  <c r="J12"/>
  <c r="I12"/>
  <c r="H12"/>
  <c r="G12"/>
  <c r="F12"/>
  <c r="E12"/>
  <c r="B12"/>
  <c r="R5"/>
  <c r="Q5"/>
  <c r="P5"/>
  <c r="O5"/>
  <c r="N5"/>
  <c r="M5"/>
  <c r="L5"/>
  <c r="K5"/>
  <c r="J5"/>
  <c r="I5"/>
  <c r="H5"/>
  <c r="G5"/>
  <c r="F5"/>
  <c r="E5"/>
  <c r="B5"/>
  <c r="R4"/>
  <c r="Q4"/>
  <c r="P4"/>
  <c r="O4"/>
  <c r="N4"/>
  <c r="M4"/>
  <c r="L4"/>
  <c r="K4"/>
  <c r="J4"/>
  <c r="I4"/>
  <c r="H4"/>
  <c r="G4"/>
  <c r="G20" l="1"/>
  <c r="I20"/>
  <c r="K20"/>
  <c r="M20"/>
  <c r="O20"/>
  <c r="Q20"/>
  <c r="G29"/>
  <c r="I29"/>
  <c r="K29"/>
  <c r="M29"/>
  <c r="O29"/>
  <c r="Q29"/>
  <c r="E11" i="81"/>
  <c r="F20" i="80"/>
  <c r="E20" s="1"/>
  <c r="H20"/>
  <c r="J20"/>
  <c r="N20"/>
  <c r="P20"/>
  <c r="R20"/>
  <c r="F29"/>
  <c r="E29" s="1"/>
  <c r="H29"/>
  <c r="J29"/>
  <c r="L29"/>
  <c r="N29"/>
  <c r="P29"/>
  <c r="R29"/>
  <c r="F11" i="81"/>
  <c r="H11"/>
  <c r="J11"/>
  <c r="L11"/>
  <c r="N11"/>
  <c r="P11"/>
  <c r="R11"/>
  <c r="G11" i="90"/>
  <c r="G11" i="81"/>
  <c r="I11"/>
  <c r="K11"/>
  <c r="M11"/>
  <c r="O11"/>
  <c r="Q11"/>
  <c r="F4" i="80"/>
  <c r="E4"/>
  <c r="B4"/>
  <c r="R3"/>
  <c r="R11" s="1"/>
  <c r="Q3"/>
  <c r="Q11" s="1"/>
  <c r="P3"/>
  <c r="P11" s="1"/>
  <c r="O3"/>
  <c r="O11" s="1"/>
  <c r="O30" s="1"/>
  <c r="V13" i="26" s="1"/>
  <c r="N3" i="80"/>
  <c r="N11" s="1"/>
  <c r="M3"/>
  <c r="M11" s="1"/>
  <c r="L3"/>
  <c r="L11" s="1"/>
  <c r="K3"/>
  <c r="K11" s="1"/>
  <c r="K30" s="1"/>
  <c r="V9" i="26" s="1"/>
  <c r="J3" i="80"/>
  <c r="J11" s="1"/>
  <c r="J30" s="1"/>
  <c r="V8" i="26" s="1"/>
  <c r="I3" i="80"/>
  <c r="I11" s="1"/>
  <c r="I30" s="1"/>
  <c r="V7" i="26" s="1"/>
  <c r="H3" i="80"/>
  <c r="H11" s="1"/>
  <c r="G3"/>
  <c r="G11" s="1"/>
  <c r="G30" s="1"/>
  <c r="V5" i="26" s="1"/>
  <c r="F3" i="80"/>
  <c r="E3"/>
  <c r="B3"/>
  <c r="R21" i="79"/>
  <c r="Q21"/>
  <c r="P21"/>
  <c r="O21"/>
  <c r="N21"/>
  <c r="M21"/>
  <c r="L21"/>
  <c r="K21"/>
  <c r="J21"/>
  <c r="I21"/>
  <c r="H21"/>
  <c r="G21"/>
  <c r="F21"/>
  <c r="E21"/>
  <c r="B21"/>
  <c r="R12"/>
  <c r="Q12"/>
  <c r="P12"/>
  <c r="O12"/>
  <c r="N12"/>
  <c r="M12"/>
  <c r="L12"/>
  <c r="K12"/>
  <c r="J12"/>
  <c r="I12"/>
  <c r="H12"/>
  <c r="G12"/>
  <c r="F12"/>
  <c r="E12"/>
  <c r="B12"/>
  <c r="M30" i="80" l="1"/>
  <c r="V11" i="26" s="1"/>
  <c r="Q30" i="80"/>
  <c r="V15" i="26" s="1"/>
  <c r="G11" i="79"/>
  <c r="I11"/>
  <c r="K11"/>
  <c r="M11"/>
  <c r="O11"/>
  <c r="Q11"/>
  <c r="F20"/>
  <c r="E20" s="1"/>
  <c r="H20"/>
  <c r="J20"/>
  <c r="L20"/>
  <c r="N20"/>
  <c r="P20"/>
  <c r="R20"/>
  <c r="F29"/>
  <c r="E29" s="1"/>
  <c r="H29"/>
  <c r="J29"/>
  <c r="L29"/>
  <c r="N29"/>
  <c r="P29"/>
  <c r="R29"/>
  <c r="F11" i="80"/>
  <c r="F30" s="1"/>
  <c r="V4" i="26" s="1"/>
  <c r="H30" i="80"/>
  <c r="V6" i="26" s="1"/>
  <c r="N30" i="80"/>
  <c r="V12" i="26" s="1"/>
  <c r="P30" i="80"/>
  <c r="V14" i="26" s="1"/>
  <c r="R30" i="80"/>
  <c r="V16" i="26" s="1"/>
  <c r="H11" i="79"/>
  <c r="J11"/>
  <c r="L11"/>
  <c r="N11"/>
  <c r="P11"/>
  <c r="R11"/>
  <c r="G20"/>
  <c r="I20"/>
  <c r="K20"/>
  <c r="M20"/>
  <c r="O20"/>
  <c r="Q20"/>
  <c r="G29"/>
  <c r="I29"/>
  <c r="K29"/>
  <c r="M29"/>
  <c r="O29"/>
  <c r="Q29"/>
  <c r="E11" i="80"/>
  <c r="E30" s="1"/>
  <c r="V3" i="26" s="1"/>
  <c r="F11" i="90"/>
  <c r="F11" i="79"/>
  <c r="E11"/>
  <c r="E21" i="78"/>
  <c r="B21"/>
  <c r="E12"/>
  <c r="B12"/>
  <c r="F20" l="1"/>
  <c r="E20" s="1"/>
  <c r="H20"/>
  <c r="J20"/>
  <c r="N20"/>
  <c r="P20"/>
  <c r="R20"/>
  <c r="G29"/>
  <c r="I29"/>
  <c r="K29"/>
  <c r="M29"/>
  <c r="O29"/>
  <c r="Q29"/>
  <c r="F30" i="79"/>
  <c r="U4" i="26" s="1"/>
  <c r="P30" i="79"/>
  <c r="U14" i="26" s="1"/>
  <c r="L30" i="79"/>
  <c r="U10" i="26" s="1"/>
  <c r="H30" i="79"/>
  <c r="U6" i="26" s="1"/>
  <c r="E30" i="79"/>
  <c r="U3" i="26" s="1"/>
  <c r="R30" i="79"/>
  <c r="U16" i="26" s="1"/>
  <c r="N30" i="79"/>
  <c r="U12" i="26" s="1"/>
  <c r="J30" i="79"/>
  <c r="U8" i="26" s="1"/>
  <c r="O30" i="79"/>
  <c r="U13" i="26" s="1"/>
  <c r="K30" i="79"/>
  <c r="U9" i="26" s="1"/>
  <c r="G30" i="79"/>
  <c r="U5" i="26" s="1"/>
  <c r="Q30" i="79"/>
  <c r="U15" i="26" s="1"/>
  <c r="M30" i="79"/>
  <c r="U11" i="26" s="1"/>
  <c r="I30" i="79"/>
  <c r="U7" i="26" s="1"/>
  <c r="G20" i="78"/>
  <c r="I20"/>
  <c r="K20"/>
  <c r="M20"/>
  <c r="L20" s="1"/>
  <c r="O20"/>
  <c r="Q20"/>
  <c r="F29"/>
  <c r="E29" s="1"/>
  <c r="H29"/>
  <c r="J29"/>
  <c r="L29"/>
  <c r="N29"/>
  <c r="P29"/>
  <c r="R29"/>
  <c r="E11" i="90"/>
  <c r="E21" i="77"/>
  <c r="B21"/>
  <c r="E11" l="1"/>
  <c r="G11"/>
  <c r="I11"/>
  <c r="K11"/>
  <c r="M11"/>
  <c r="O11"/>
  <c r="Q11"/>
  <c r="F20"/>
  <c r="E20" s="1"/>
  <c r="H20"/>
  <c r="J20"/>
  <c r="N20"/>
  <c r="P20"/>
  <c r="R20"/>
  <c r="G29"/>
  <c r="I29"/>
  <c r="K29"/>
  <c r="M29"/>
  <c r="O29"/>
  <c r="Q29"/>
  <c r="F11" i="78"/>
  <c r="F30" s="1"/>
  <c r="T4" i="26" s="1"/>
  <c r="H11" i="78"/>
  <c r="H30" s="1"/>
  <c r="T6" i="26" s="1"/>
  <c r="J11" i="78"/>
  <c r="J30" s="1"/>
  <c r="T8" i="26" s="1"/>
  <c r="N11" i="78"/>
  <c r="N30" s="1"/>
  <c r="T12" i="26" s="1"/>
  <c r="P11" i="78"/>
  <c r="P30" s="1"/>
  <c r="T14" i="26" s="1"/>
  <c r="R11" i="78"/>
  <c r="R30" s="1"/>
  <c r="T16" i="26" s="1"/>
  <c r="F11" i="77"/>
  <c r="H11"/>
  <c r="J11"/>
  <c r="N11"/>
  <c r="P11"/>
  <c r="R11"/>
  <c r="G20"/>
  <c r="I20"/>
  <c r="K20"/>
  <c r="M20"/>
  <c r="O20"/>
  <c r="Q20"/>
  <c r="F29"/>
  <c r="E29" s="1"/>
  <c r="H29"/>
  <c r="J29"/>
  <c r="L29"/>
  <c r="N29"/>
  <c r="P29"/>
  <c r="R29"/>
  <c r="E11" i="78"/>
  <c r="E30" s="1"/>
  <c r="T3" i="26" s="1"/>
  <c r="G11" i="78"/>
  <c r="G30" s="1"/>
  <c r="T5" i="26" s="1"/>
  <c r="I11" i="78"/>
  <c r="I30" s="1"/>
  <c r="T7" i="26" s="1"/>
  <c r="K11" i="78"/>
  <c r="K30" s="1"/>
  <c r="T9" i="26" s="1"/>
  <c r="M11" i="78"/>
  <c r="M30" s="1"/>
  <c r="T11" i="26" s="1"/>
  <c r="O11" i="78"/>
  <c r="O30" s="1"/>
  <c r="T13" i="26" s="1"/>
  <c r="Q11" i="78"/>
  <c r="Q30" s="1"/>
  <c r="T15" i="26" s="1"/>
  <c r="L11" i="77"/>
  <c r="R29" i="76"/>
  <c r="Q29"/>
  <c r="P29"/>
  <c r="O29"/>
  <c r="N29"/>
  <c r="M29"/>
  <c r="G29" l="1"/>
  <c r="I29"/>
  <c r="K29"/>
  <c r="E30" i="77"/>
  <c r="S3" i="26" s="1"/>
  <c r="O30" i="77"/>
  <c r="S13" i="26" s="1"/>
  <c r="K30" i="77"/>
  <c r="S9" i="26" s="1"/>
  <c r="G30" i="77"/>
  <c r="S5" i="26" s="1"/>
  <c r="M30" i="77"/>
  <c r="S11" i="26" s="1"/>
  <c r="Q30" i="77"/>
  <c r="S15" i="26" s="1"/>
  <c r="I30" i="77"/>
  <c r="S7" i="26" s="1"/>
  <c r="P30" i="77"/>
  <c r="S14" i="26" s="1"/>
  <c r="J30" i="77"/>
  <c r="S8" i="26" s="1"/>
  <c r="F30" i="77"/>
  <c r="S4" i="26" s="1"/>
  <c r="H29" i="76"/>
  <c r="J29"/>
  <c r="R30" i="77"/>
  <c r="S16" i="26" s="1"/>
  <c r="N30" i="77"/>
  <c r="S12" i="26" s="1"/>
  <c r="H30" i="77"/>
  <c r="S6" i="26" s="1"/>
  <c r="L29" i="76"/>
  <c r="F29"/>
  <c r="E21"/>
  <c r="B21"/>
  <c r="E12"/>
  <c r="B12"/>
  <c r="G11" l="1"/>
  <c r="I11"/>
  <c r="K11"/>
  <c r="M11"/>
  <c r="O11"/>
  <c r="Q11"/>
  <c r="G20"/>
  <c r="I20"/>
  <c r="K20"/>
  <c r="M20"/>
  <c r="O20"/>
  <c r="Q20"/>
  <c r="E29"/>
  <c r="H11"/>
  <c r="J11"/>
  <c r="N11"/>
  <c r="P11"/>
  <c r="R11"/>
  <c r="F20"/>
  <c r="E20" s="1"/>
  <c r="H20"/>
  <c r="J20"/>
  <c r="N20"/>
  <c r="P20"/>
  <c r="R20"/>
  <c r="L11"/>
  <c r="M30"/>
  <c r="F11"/>
  <c r="E11"/>
  <c r="R21" i="72"/>
  <c r="Q21"/>
  <c r="P21"/>
  <c r="O21"/>
  <c r="N21"/>
  <c r="M21"/>
  <c r="L21"/>
  <c r="K21"/>
  <c r="J21"/>
  <c r="I21"/>
  <c r="H21"/>
  <c r="G21"/>
  <c r="F21"/>
  <c r="E21"/>
  <c r="B21"/>
  <c r="E12"/>
  <c r="B12"/>
  <c r="E30" i="76" l="1"/>
  <c r="R3" i="26" s="1"/>
  <c r="O30" i="76"/>
  <c r="R13" i="26" s="1"/>
  <c r="K30" i="76"/>
  <c r="R9" i="26" s="1"/>
  <c r="G30" i="76"/>
  <c r="R5" i="26" s="1"/>
  <c r="Q30" i="76"/>
  <c r="R15" i="26" s="1"/>
  <c r="I30" i="76"/>
  <c r="R7" i="26" s="1"/>
  <c r="F20" i="72"/>
  <c r="E20" s="1"/>
  <c r="H20"/>
  <c r="J20"/>
  <c r="L20"/>
  <c r="N20"/>
  <c r="P20"/>
  <c r="R20"/>
  <c r="G29"/>
  <c r="I29"/>
  <c r="K29"/>
  <c r="M29"/>
  <c r="O29"/>
  <c r="Q29"/>
  <c r="F30" i="76"/>
  <c r="R4" i="26" s="1"/>
  <c r="R30" i="76"/>
  <c r="R16" i="26" s="1"/>
  <c r="N30" i="76"/>
  <c r="R12" i="26" s="1"/>
  <c r="H30" i="76"/>
  <c r="R6" i="26" s="1"/>
  <c r="G20" i="72"/>
  <c r="I20"/>
  <c r="K20"/>
  <c r="M20"/>
  <c r="O20"/>
  <c r="Q20"/>
  <c r="F29"/>
  <c r="E29" s="1"/>
  <c r="H29"/>
  <c r="J29"/>
  <c r="L29"/>
  <c r="N29"/>
  <c r="P29"/>
  <c r="R29"/>
  <c r="P30" i="76"/>
  <c r="R14" i="26" s="1"/>
  <c r="J30" i="76"/>
  <c r="R8" i="26" s="1"/>
  <c r="R11"/>
  <c r="E11" i="72"/>
  <c r="E12" i="71"/>
  <c r="B12"/>
  <c r="P30" i="72" l="1"/>
  <c r="Q14" i="26" s="1"/>
  <c r="H30" i="72"/>
  <c r="Q6" i="26" s="1"/>
  <c r="M30" i="72"/>
  <c r="P11" i="26" s="1"/>
  <c r="F20" i="71"/>
  <c r="E20" s="1"/>
  <c r="H20"/>
  <c r="J20"/>
  <c r="N20"/>
  <c r="P20"/>
  <c r="R20"/>
  <c r="F29"/>
  <c r="E29" s="1"/>
  <c r="H29"/>
  <c r="J29"/>
  <c r="L29"/>
  <c r="N29"/>
  <c r="P29"/>
  <c r="R29"/>
  <c r="E30" i="72"/>
  <c r="Q3" i="26" s="1"/>
  <c r="R30" i="72"/>
  <c r="Q16" i="26" s="1"/>
  <c r="N30" i="72"/>
  <c r="Q12" i="26" s="1"/>
  <c r="J30" i="72"/>
  <c r="Q8" i="26" s="1"/>
  <c r="O30" i="72"/>
  <c r="Q13" i="26" s="1"/>
  <c r="K30" i="72"/>
  <c r="Q9" i="26" s="1"/>
  <c r="G30" i="72"/>
  <c r="Q5" i="26" s="1"/>
  <c r="G20" i="71"/>
  <c r="I20"/>
  <c r="K20"/>
  <c r="M20"/>
  <c r="L20" s="1"/>
  <c r="O20"/>
  <c r="Q20"/>
  <c r="G29"/>
  <c r="I29"/>
  <c r="K29"/>
  <c r="M29"/>
  <c r="O29"/>
  <c r="Q29"/>
  <c r="F30" i="72"/>
  <c r="Q4" i="26" s="1"/>
  <c r="Q30" i="72"/>
  <c r="Q15" i="26" s="1"/>
  <c r="I30" i="72"/>
  <c r="Q7" i="26" s="1"/>
  <c r="Q11"/>
  <c r="R11" i="71"/>
  <c r="P11"/>
  <c r="P30" s="1"/>
  <c r="P14" i="26" s="1"/>
  <c r="N11" i="71"/>
  <c r="J11"/>
  <c r="J30" s="1"/>
  <c r="P8" i="26" s="1"/>
  <c r="H11" i="71"/>
  <c r="F11"/>
  <c r="F30" s="1"/>
  <c r="P4" i="26" s="1"/>
  <c r="E21" i="70"/>
  <c r="B21"/>
  <c r="E12"/>
  <c r="B12"/>
  <c r="Q11"/>
  <c r="O11"/>
  <c r="M11"/>
  <c r="K11"/>
  <c r="I11"/>
  <c r="G11"/>
  <c r="E3"/>
  <c r="E11" s="1"/>
  <c r="B3"/>
  <c r="H30" i="71" l="1"/>
  <c r="P6" i="26" s="1"/>
  <c r="N30" i="71"/>
  <c r="P12" i="26" s="1"/>
  <c r="R30" i="71"/>
  <c r="P16" i="26" s="1"/>
  <c r="F11" i="70"/>
  <c r="H11"/>
  <c r="J11"/>
  <c r="L11"/>
  <c r="N11"/>
  <c r="P11"/>
  <c r="R11"/>
  <c r="E11" i="71"/>
  <c r="E30" s="1"/>
  <c r="P3" i="26" s="1"/>
  <c r="G11" i="71"/>
  <c r="G30" s="1"/>
  <c r="P5" i="26" s="1"/>
  <c r="I11" i="71"/>
  <c r="I30" s="1"/>
  <c r="P7" i="26" s="1"/>
  <c r="K11" i="71"/>
  <c r="K30" s="1"/>
  <c r="P9" i="26" s="1"/>
  <c r="M11" i="71"/>
  <c r="O11"/>
  <c r="O30" s="1"/>
  <c r="P13" i="26" s="1"/>
  <c r="Q11" i="71"/>
  <c r="Q30" s="1"/>
  <c r="P15" i="26" s="1"/>
  <c r="L11" i="71"/>
  <c r="M30"/>
  <c r="R20" i="70"/>
  <c r="Q20" s="1"/>
  <c r="P20" s="1"/>
  <c r="O20" s="1"/>
  <c r="N20" s="1"/>
  <c r="M20" s="1"/>
  <c r="L20" s="1"/>
  <c r="K20" s="1"/>
  <c r="J20" s="1"/>
  <c r="I20" s="1"/>
  <c r="H20" s="1"/>
  <c r="G20" s="1"/>
  <c r="F20" s="1"/>
  <c r="E20" s="1"/>
  <c r="R21" i="69"/>
  <c r="Q21"/>
  <c r="P21"/>
  <c r="O21"/>
  <c r="N21"/>
  <c r="M21"/>
  <c r="L21"/>
  <c r="K21"/>
  <c r="J21"/>
  <c r="I21"/>
  <c r="H21"/>
  <c r="G21"/>
  <c r="F21"/>
  <c r="E21"/>
  <c r="B21"/>
  <c r="Q29" l="1"/>
  <c r="G29"/>
  <c r="I29"/>
  <c r="K29"/>
  <c r="M29"/>
  <c r="L29" s="1"/>
  <c r="O29"/>
  <c r="F29"/>
  <c r="H29"/>
  <c r="J29"/>
  <c r="N29"/>
  <c r="P29"/>
  <c r="R29"/>
  <c r="L30" i="71"/>
  <c r="P10" i="26" s="1"/>
  <c r="E29" i="69"/>
  <c r="E12"/>
  <c r="B12"/>
  <c r="G11" l="1"/>
  <c r="I11"/>
  <c r="K11"/>
  <c r="H11"/>
  <c r="J11"/>
  <c r="N11"/>
  <c r="P11"/>
  <c r="R11"/>
  <c r="M11"/>
  <c r="O11"/>
  <c r="Q11"/>
  <c r="R20"/>
  <c r="Q20" s="1"/>
  <c r="P20" s="1"/>
  <c r="O20" s="1"/>
  <c r="N20" s="1"/>
  <c r="M20" s="1"/>
  <c r="L20" s="1"/>
  <c r="K20" s="1"/>
  <c r="J20" s="1"/>
  <c r="I20" s="1"/>
  <c r="H20" s="1"/>
  <c r="G20" s="1"/>
  <c r="F20" s="1"/>
  <c r="E20" s="1"/>
  <c r="L11"/>
  <c r="F11"/>
  <c r="E21" i="68"/>
  <c r="B21"/>
  <c r="R21" i="67"/>
  <c r="Q21"/>
  <c r="Q29" s="1"/>
  <c r="P21"/>
  <c r="O21"/>
  <c r="O29" s="1"/>
  <c r="N21"/>
  <c r="M21"/>
  <c r="M29" s="1"/>
  <c r="L21"/>
  <c r="K21"/>
  <c r="K29" s="1"/>
  <c r="J21"/>
  <c r="I21"/>
  <c r="I29" s="1"/>
  <c r="H21"/>
  <c r="G21"/>
  <c r="G29" s="1"/>
  <c r="F21"/>
  <c r="E21"/>
  <c r="B21"/>
  <c r="M30" i="69" l="1"/>
  <c r="N11" i="26" s="1"/>
  <c r="F11" i="68"/>
  <c r="H11"/>
  <c r="J11"/>
  <c r="N11"/>
  <c r="P11"/>
  <c r="R11"/>
  <c r="F29"/>
  <c r="H29"/>
  <c r="J29"/>
  <c r="N29"/>
  <c r="E29"/>
  <c r="P29"/>
  <c r="R29"/>
  <c r="O30" i="69"/>
  <c r="N13" i="26" s="1"/>
  <c r="R30" i="69"/>
  <c r="N16" i="26" s="1"/>
  <c r="N30" i="69"/>
  <c r="N12" i="26" s="1"/>
  <c r="H30" i="69"/>
  <c r="N6" i="26" s="1"/>
  <c r="G30" i="69"/>
  <c r="N5" i="26" s="1"/>
  <c r="F29" i="67"/>
  <c r="E29" s="1"/>
  <c r="H29"/>
  <c r="J29"/>
  <c r="N29"/>
  <c r="P29"/>
  <c r="R29"/>
  <c r="G11" i="68"/>
  <c r="I11"/>
  <c r="K11"/>
  <c r="M11"/>
  <c r="O11"/>
  <c r="Q11"/>
  <c r="G29"/>
  <c r="I29"/>
  <c r="K29"/>
  <c r="M29"/>
  <c r="L29" s="1"/>
  <c r="O29"/>
  <c r="Q29"/>
  <c r="K30" i="69"/>
  <c r="N9" i="26" s="1"/>
  <c r="Q30" i="69"/>
  <c r="N15" i="26" s="1"/>
  <c r="P30" i="69"/>
  <c r="N14" i="26" s="1"/>
  <c r="J30" i="69"/>
  <c r="N8" i="26" s="1"/>
  <c r="I30" i="69"/>
  <c r="N7" i="26" s="1"/>
  <c r="L11" i="68"/>
  <c r="E11"/>
  <c r="R20"/>
  <c r="Q20" s="1"/>
  <c r="P20" s="1"/>
  <c r="O20" s="1"/>
  <c r="N20" s="1"/>
  <c r="M20" s="1"/>
  <c r="L20" s="1"/>
  <c r="K20" s="1"/>
  <c r="J20" s="1"/>
  <c r="I20" s="1"/>
  <c r="H20" s="1"/>
  <c r="G20" s="1"/>
  <c r="F20" s="1"/>
  <c r="E20" s="1"/>
  <c r="E11" i="69"/>
  <c r="E30" s="1"/>
  <c r="N3" i="26" s="1"/>
  <c r="F30" i="69"/>
  <c r="N4" i="26" s="1"/>
  <c r="L30" i="69"/>
  <c r="N10" i="26" s="1"/>
  <c r="P30" i="68" l="1"/>
  <c r="M14" i="26" s="1"/>
  <c r="J30" i="68"/>
  <c r="M8" i="26" s="1"/>
  <c r="F30" i="68"/>
  <c r="M4" i="26" s="1"/>
  <c r="Q30" i="68"/>
  <c r="M15" i="26" s="1"/>
  <c r="K30" i="68"/>
  <c r="M9" i="26" s="1"/>
  <c r="G30" i="68"/>
  <c r="M5" i="26" s="1"/>
  <c r="R30" i="68"/>
  <c r="M16" i="26" s="1"/>
  <c r="N30" i="68"/>
  <c r="M12" i="26" s="1"/>
  <c r="H30" i="68"/>
  <c r="M6" i="26" s="1"/>
  <c r="E30" i="68"/>
  <c r="M3" i="26" s="1"/>
  <c r="O30" i="68"/>
  <c r="M13" i="26" s="1"/>
  <c r="I30" i="68"/>
  <c r="M7" i="26" s="1"/>
  <c r="M30" i="68"/>
  <c r="R20" i="67"/>
  <c r="Q20"/>
  <c r="P20"/>
  <c r="O20"/>
  <c r="N20"/>
  <c r="M20"/>
  <c r="K20"/>
  <c r="J20"/>
  <c r="I20"/>
  <c r="H20"/>
  <c r="G20"/>
  <c r="F20"/>
  <c r="E12"/>
  <c r="B12"/>
  <c r="Q11"/>
  <c r="O11"/>
  <c r="O30" s="1"/>
  <c r="L13" i="26" s="1"/>
  <c r="M11" i="67"/>
  <c r="K11"/>
  <c r="K30" s="1"/>
  <c r="L9" i="26" s="1"/>
  <c r="I11" i="67"/>
  <c r="I30" s="1"/>
  <c r="L7" i="26" s="1"/>
  <c r="G11" i="67"/>
  <c r="G30" s="1"/>
  <c r="L5" i="26" s="1"/>
  <c r="R29" i="66"/>
  <c r="Q29"/>
  <c r="P29"/>
  <c r="O29"/>
  <c r="N29"/>
  <c r="M29"/>
  <c r="K29"/>
  <c r="J29"/>
  <c r="I29"/>
  <c r="H29"/>
  <c r="G29"/>
  <c r="F29"/>
  <c r="E21"/>
  <c r="B21"/>
  <c r="R20"/>
  <c r="Q20"/>
  <c r="P20"/>
  <c r="O20"/>
  <c r="N20"/>
  <c r="M20"/>
  <c r="L20"/>
  <c r="K20"/>
  <c r="J20"/>
  <c r="I20"/>
  <c r="H20"/>
  <c r="G20"/>
  <c r="F20"/>
  <c r="J11"/>
  <c r="F11"/>
  <c r="R11"/>
  <c r="Q11"/>
  <c r="P11"/>
  <c r="O11"/>
  <c r="N11"/>
  <c r="M11"/>
  <c r="K11"/>
  <c r="I11"/>
  <c r="H11"/>
  <c r="G11"/>
  <c r="Q30" i="67" l="1"/>
  <c r="L15" i="26" s="1"/>
  <c r="H30" i="66"/>
  <c r="K6" i="26" s="1"/>
  <c r="E29" i="66"/>
  <c r="G30"/>
  <c r="K5" i="26" s="1"/>
  <c r="I30" i="66"/>
  <c r="K7" i="26" s="1"/>
  <c r="O30" i="66"/>
  <c r="K13" i="26" s="1"/>
  <c r="Q30" i="66"/>
  <c r="K15" i="26" s="1"/>
  <c r="K30" i="66"/>
  <c r="K9" i="26" s="1"/>
  <c r="J30" i="66"/>
  <c r="K8" i="26" s="1"/>
  <c r="N30" i="66"/>
  <c r="K12" i="26" s="1"/>
  <c r="P30" i="66"/>
  <c r="K14" i="26" s="1"/>
  <c r="R30" i="66"/>
  <c r="K16" i="26" s="1"/>
  <c r="E20" i="66"/>
  <c r="F11" i="67"/>
  <c r="H11"/>
  <c r="H30" s="1"/>
  <c r="L6" i="26" s="1"/>
  <c r="J11" i="67"/>
  <c r="J30" s="1"/>
  <c r="L8" i="26" s="1"/>
  <c r="N11" i="67"/>
  <c r="N30" s="1"/>
  <c r="L12" i="26" s="1"/>
  <c r="P11" i="67"/>
  <c r="P30" s="1"/>
  <c r="L14" i="26" s="1"/>
  <c r="R11" i="67"/>
  <c r="R30" s="1"/>
  <c r="L16" i="26" s="1"/>
  <c r="L20" i="67"/>
  <c r="L11" i="66"/>
  <c r="M30"/>
  <c r="E11"/>
  <c r="F30"/>
  <c r="K4" i="26" s="1"/>
  <c r="L11" i="67"/>
  <c r="M30"/>
  <c r="E11"/>
  <c r="F30"/>
  <c r="L4" i="26" s="1"/>
  <c r="L30" i="68"/>
  <c r="M10" i="26" s="1"/>
  <c r="M11"/>
  <c r="E20" i="67"/>
  <c r="R29" i="65"/>
  <c r="Q29"/>
  <c r="P29"/>
  <c r="O29"/>
  <c r="N29"/>
  <c r="M29"/>
  <c r="K29"/>
  <c r="J29"/>
  <c r="I29"/>
  <c r="H29"/>
  <c r="G29"/>
  <c r="E30" i="66" l="1"/>
  <c r="K3" i="26" s="1"/>
  <c r="E30" i="67"/>
  <c r="L3" i="26" s="1"/>
  <c r="L11"/>
  <c r="K11"/>
  <c r="F29" i="65"/>
  <c r="E21"/>
  <c r="B21"/>
  <c r="R20"/>
  <c r="Q20"/>
  <c r="P20"/>
  <c r="O20"/>
  <c r="N20"/>
  <c r="M20"/>
  <c r="K20"/>
  <c r="J20"/>
  <c r="I20"/>
  <c r="H20"/>
  <c r="G20"/>
  <c r="F20"/>
  <c r="E12"/>
  <c r="B12"/>
  <c r="R11"/>
  <c r="Q11"/>
  <c r="P11"/>
  <c r="O11"/>
  <c r="N11"/>
  <c r="M11"/>
  <c r="K11"/>
  <c r="J11"/>
  <c r="I11"/>
  <c r="H11"/>
  <c r="G11"/>
  <c r="F11"/>
  <c r="E11"/>
  <c r="R29" i="61"/>
  <c r="Q29"/>
  <c r="P29"/>
  <c r="O29"/>
  <c r="N29"/>
  <c r="M29"/>
  <c r="K29"/>
  <c r="J29"/>
  <c r="I29"/>
  <c r="H29"/>
  <c r="G29"/>
  <c r="F29"/>
  <c r="E21"/>
  <c r="B21"/>
  <c r="F30" i="65" l="1"/>
  <c r="J4" i="26" s="1"/>
  <c r="H30" i="65"/>
  <c r="J6" i="26" s="1"/>
  <c r="J30" i="65"/>
  <c r="J8" i="26" s="1"/>
  <c r="N30" i="65"/>
  <c r="J12" i="26" s="1"/>
  <c r="R30" i="65"/>
  <c r="J16" i="26" s="1"/>
  <c r="E29" i="65"/>
  <c r="E29" i="61"/>
  <c r="G30" i="65"/>
  <c r="J5" i="26" s="1"/>
  <c r="I30" i="65"/>
  <c r="J7" i="26" s="1"/>
  <c r="K30" i="65"/>
  <c r="J9" i="26" s="1"/>
  <c r="M30" i="65"/>
  <c r="O30"/>
  <c r="J13" i="26" s="1"/>
  <c r="Q30" i="65"/>
  <c r="J15" i="26" s="1"/>
  <c r="E20" i="65"/>
  <c r="P30"/>
  <c r="J14" i="26" s="1"/>
  <c r="E30" i="65"/>
  <c r="J3" i="26" s="1"/>
  <c r="R20" i="61"/>
  <c r="Q20" s="1"/>
  <c r="P20" s="1"/>
  <c r="O20" s="1"/>
  <c r="N20" s="1"/>
  <c r="M20" s="1"/>
  <c r="L20" s="1"/>
  <c r="K20" s="1"/>
  <c r="J20" s="1"/>
  <c r="I20" s="1"/>
  <c r="H20" s="1"/>
  <c r="G20" s="1"/>
  <c r="F20" s="1"/>
  <c r="E20" s="1"/>
  <c r="R11"/>
  <c r="R29" i="60"/>
  <c r="Q29"/>
  <c r="P29"/>
  <c r="O29"/>
  <c r="N29"/>
  <c r="M29"/>
  <c r="L29"/>
  <c r="K29"/>
  <c r="J29"/>
  <c r="I29"/>
  <c r="H29"/>
  <c r="G29"/>
  <c r="F29"/>
  <c r="E21"/>
  <c r="B21"/>
  <c r="R20"/>
  <c r="Q20"/>
  <c r="P20"/>
  <c r="O20"/>
  <c r="N20"/>
  <c r="M20"/>
  <c r="K20"/>
  <c r="J20"/>
  <c r="I20"/>
  <c r="H20"/>
  <c r="G20"/>
  <c r="F20"/>
  <c r="E20"/>
  <c r="R11"/>
  <c r="Q11"/>
  <c r="P11"/>
  <c r="O11"/>
  <c r="N11"/>
  <c r="M11"/>
  <c r="K11"/>
  <c r="J11"/>
  <c r="I11"/>
  <c r="H11"/>
  <c r="G11"/>
  <c r="G30" l="1"/>
  <c r="H5" i="26" s="1"/>
  <c r="I30" i="60"/>
  <c r="H7" i="26" s="1"/>
  <c r="K30" i="60"/>
  <c r="H9" i="26" s="1"/>
  <c r="N30" i="60"/>
  <c r="H12" i="26" s="1"/>
  <c r="P30" i="60"/>
  <c r="H14" i="26" s="1"/>
  <c r="R30" i="60"/>
  <c r="H16" i="26" s="1"/>
  <c r="O30" i="60"/>
  <c r="H13" i="26" s="1"/>
  <c r="Q30" i="60"/>
  <c r="H15" i="26" s="1"/>
  <c r="E29" i="60"/>
  <c r="H30"/>
  <c r="H6" i="26" s="1"/>
  <c r="J30" i="60"/>
  <c r="H8" i="26" s="1"/>
  <c r="L11" i="60"/>
  <c r="M30"/>
  <c r="Q11" i="61"/>
  <c r="R30"/>
  <c r="I16" i="26" s="1"/>
  <c r="E11" i="61"/>
  <c r="E30" s="1"/>
  <c r="I3" i="26" s="1"/>
  <c r="F11" i="60"/>
  <c r="F30" s="1"/>
  <c r="H4" i="26" s="1"/>
  <c r="E11" i="60"/>
  <c r="R29" i="56"/>
  <c r="Q29"/>
  <c r="P29"/>
  <c r="O29"/>
  <c r="N29"/>
  <c r="M29"/>
  <c r="K29"/>
  <c r="J29"/>
  <c r="I29"/>
  <c r="H29"/>
  <c r="G29"/>
  <c r="F29"/>
  <c r="E21"/>
  <c r="B21"/>
  <c r="R20"/>
  <c r="Q20"/>
  <c r="P20"/>
  <c r="O20"/>
  <c r="N20"/>
  <c r="M20"/>
  <c r="K20"/>
  <c r="J20"/>
  <c r="I20"/>
  <c r="H20"/>
  <c r="G20"/>
  <c r="F20"/>
  <c r="B13"/>
  <c r="E12"/>
  <c r="B12"/>
  <c r="R4"/>
  <c r="Q4"/>
  <c r="P4"/>
  <c r="O4"/>
  <c r="N4"/>
  <c r="M4"/>
  <c r="K4"/>
  <c r="J4"/>
  <c r="I4"/>
  <c r="H4"/>
  <c r="G4"/>
  <c r="F4"/>
  <c r="E4"/>
  <c r="B4"/>
  <c r="R3"/>
  <c r="Q3"/>
  <c r="P3"/>
  <c r="O3"/>
  <c r="N3"/>
  <c r="M3"/>
  <c r="L3"/>
  <c r="K3"/>
  <c r="J3"/>
  <c r="I3"/>
  <c r="H3"/>
  <c r="G3"/>
  <c r="F3"/>
  <c r="E3"/>
  <c r="B3"/>
  <c r="R21" i="55"/>
  <c r="R29" s="1"/>
  <c r="Q21"/>
  <c r="Q29" s="1"/>
  <c r="P21"/>
  <c r="P29" s="1"/>
  <c r="O21"/>
  <c r="O29" s="1"/>
  <c r="N21"/>
  <c r="N29" s="1"/>
  <c r="M21"/>
  <c r="M29" s="1"/>
  <c r="L21"/>
  <c r="L29" s="1"/>
  <c r="K21"/>
  <c r="K29" s="1"/>
  <c r="J21"/>
  <c r="J29" s="1"/>
  <c r="I21"/>
  <c r="I29" s="1"/>
  <c r="H21"/>
  <c r="H29" s="1"/>
  <c r="G21"/>
  <c r="G29" s="1"/>
  <c r="F21"/>
  <c r="F29" s="1"/>
  <c r="E21"/>
  <c r="E29" s="1"/>
  <c r="B21"/>
  <c r="R12"/>
  <c r="R20" s="1"/>
  <c r="Q12"/>
  <c r="Q20" s="1"/>
  <c r="P12"/>
  <c r="P20" s="1"/>
  <c r="O12"/>
  <c r="O20" s="1"/>
  <c r="N12"/>
  <c r="N20" s="1"/>
  <c r="M12"/>
  <c r="M20" s="1"/>
  <c r="L12"/>
  <c r="L20" s="1"/>
  <c r="K12"/>
  <c r="K20" s="1"/>
  <c r="J12"/>
  <c r="J20" s="1"/>
  <c r="I12"/>
  <c r="I20" s="1"/>
  <c r="H12"/>
  <c r="H20" s="1"/>
  <c r="G12"/>
  <c r="G20" s="1"/>
  <c r="F11" i="56" l="1"/>
  <c r="F30" s="1"/>
  <c r="G4" i="26" s="1"/>
  <c r="H11" i="56"/>
  <c r="J11"/>
  <c r="J30" s="1"/>
  <c r="G8" i="26" s="1"/>
  <c r="N11" i="56"/>
  <c r="N30" s="1"/>
  <c r="G12" i="26" s="1"/>
  <c r="P11" i="56"/>
  <c r="R11"/>
  <c r="R30" s="1"/>
  <c r="G16" i="26" s="1"/>
  <c r="E29" i="56"/>
  <c r="E11"/>
  <c r="G11"/>
  <c r="I11"/>
  <c r="I30" s="1"/>
  <c r="G7" i="26" s="1"/>
  <c r="K11" i="56"/>
  <c r="K30" s="1"/>
  <c r="G9" i="26" s="1"/>
  <c r="M11" i="56"/>
  <c r="M30" s="1"/>
  <c r="G11" i="26" s="1"/>
  <c r="O11" i="56"/>
  <c r="Q11"/>
  <c r="Q30" s="1"/>
  <c r="G15" i="26" s="1"/>
  <c r="E30" i="60"/>
  <c r="H3" i="26" s="1"/>
  <c r="P11" i="61"/>
  <c r="Q30"/>
  <c r="I15" i="26" s="1"/>
  <c r="E20" i="56"/>
  <c r="H30"/>
  <c r="G6" i="26" s="1"/>
  <c r="P30" i="56"/>
  <c r="G14" i="26" s="1"/>
  <c r="H11"/>
  <c r="G30" i="56"/>
  <c r="G5" i="26" s="1"/>
  <c r="O30" i="56"/>
  <c r="G13" i="26" s="1"/>
  <c r="F12" i="55"/>
  <c r="F20" s="1"/>
  <c r="E12"/>
  <c r="E20" s="1"/>
  <c r="B12"/>
  <c r="E30" i="56" l="1"/>
  <c r="G3" i="26" s="1"/>
  <c r="O11" i="61"/>
  <c r="P30"/>
  <c r="I14" i="26" s="1"/>
  <c r="R6" i="55"/>
  <c r="Q6"/>
  <c r="P6"/>
  <c r="O6"/>
  <c r="N6"/>
  <c r="M6"/>
  <c r="L6"/>
  <c r="K6"/>
  <c r="J6"/>
  <c r="I6"/>
  <c r="H6"/>
  <c r="G6"/>
  <c r="N11" i="61" l="1"/>
  <c r="O30"/>
  <c r="I13" i="26" s="1"/>
  <c r="F6" i="55"/>
  <c r="E6"/>
  <c r="B6"/>
  <c r="R5"/>
  <c r="Q5"/>
  <c r="P5"/>
  <c r="O5"/>
  <c r="N5"/>
  <c r="M5"/>
  <c r="K5"/>
  <c r="J5"/>
  <c r="I5"/>
  <c r="H5"/>
  <c r="G5"/>
  <c r="F5"/>
  <c r="E5"/>
  <c r="B5"/>
  <c r="R4"/>
  <c r="Q4"/>
  <c r="P4"/>
  <c r="O4"/>
  <c r="N4"/>
  <c r="M4"/>
  <c r="L4"/>
  <c r="K4"/>
  <c r="J4"/>
  <c r="I4"/>
  <c r="H4"/>
  <c r="G4"/>
  <c r="F4"/>
  <c r="E4"/>
  <c r="B4"/>
  <c r="R3"/>
  <c r="Q3"/>
  <c r="P3"/>
  <c r="O3"/>
  <c r="N3"/>
  <c r="M3"/>
  <c r="L3"/>
  <c r="K3"/>
  <c r="J3"/>
  <c r="I3"/>
  <c r="H3"/>
  <c r="G3"/>
  <c r="H11" l="1"/>
  <c r="H30" s="1"/>
  <c r="F6" i="26" s="1"/>
  <c r="J11" i="55"/>
  <c r="J30" s="1"/>
  <c r="F8" i="26" s="1"/>
  <c r="N11" i="55"/>
  <c r="N30" s="1"/>
  <c r="F12" i="26" s="1"/>
  <c r="P11" i="55"/>
  <c r="P30" s="1"/>
  <c r="F14" i="26" s="1"/>
  <c r="R11" i="55"/>
  <c r="R30" s="1"/>
  <c r="F16" i="26" s="1"/>
  <c r="M11" i="61"/>
  <c r="N30"/>
  <c r="I12" i="26" s="1"/>
  <c r="G11" i="55"/>
  <c r="G30" s="1"/>
  <c r="F5" i="26" s="1"/>
  <c r="I11" i="55"/>
  <c r="I30" s="1"/>
  <c r="F7" i="26" s="1"/>
  <c r="K11" i="55"/>
  <c r="K30" s="1"/>
  <c r="F9" i="26" s="1"/>
  <c r="M11" i="55"/>
  <c r="M30" s="1"/>
  <c r="O11"/>
  <c r="O30" s="1"/>
  <c r="F13" i="26" s="1"/>
  <c r="Q11" i="55"/>
  <c r="Q30" s="1"/>
  <c r="F15" i="26" s="1"/>
  <c r="F3" i="55"/>
  <c r="F11" s="1"/>
  <c r="F30" s="1"/>
  <c r="F4" i="26" s="1"/>
  <c r="E3" i="55"/>
  <c r="E11" s="1"/>
  <c r="E30" s="1"/>
  <c r="F3" i="26" s="1"/>
  <c r="B3" i="55"/>
  <c r="F11" i="26" l="1"/>
  <c r="L11" i="61"/>
  <c r="K11" s="1"/>
  <c r="M30"/>
  <c r="R24" i="51"/>
  <c r="Q24"/>
  <c r="P24"/>
  <c r="O24"/>
  <c r="N24"/>
  <c r="M24"/>
  <c r="K24"/>
  <c r="J24"/>
  <c r="I24"/>
  <c r="H24"/>
  <c r="G24"/>
  <c r="F24"/>
  <c r="E24"/>
  <c r="B24"/>
  <c r="R23"/>
  <c r="Q23"/>
  <c r="P23"/>
  <c r="O23"/>
  <c r="N23"/>
  <c r="M23"/>
  <c r="L23"/>
  <c r="K23"/>
  <c r="J23"/>
  <c r="I23"/>
  <c r="H23"/>
  <c r="G23"/>
  <c r="F23"/>
  <c r="E23"/>
  <c r="B23"/>
  <c r="R22"/>
  <c r="Q22"/>
  <c r="P22"/>
  <c r="O22"/>
  <c r="N22"/>
  <c r="M22"/>
  <c r="L22"/>
  <c r="K22"/>
  <c r="J22"/>
  <c r="I22"/>
  <c r="H22"/>
  <c r="G22"/>
  <c r="F22"/>
  <c r="E22"/>
  <c r="B22"/>
  <c r="R21"/>
  <c r="Q21"/>
  <c r="P21"/>
  <c r="O21"/>
  <c r="N21"/>
  <c r="M21"/>
  <c r="L21"/>
  <c r="K21"/>
  <c r="J21"/>
  <c r="I21"/>
  <c r="H21"/>
  <c r="G21"/>
  <c r="G29" l="1"/>
  <c r="I29"/>
  <c r="K29"/>
  <c r="M29"/>
  <c r="O29"/>
  <c r="Q29"/>
  <c r="H29"/>
  <c r="J29"/>
  <c r="N29"/>
  <c r="P29"/>
  <c r="R29"/>
  <c r="I11" i="26"/>
  <c r="J11"/>
  <c r="J11" i="61"/>
  <c r="K30"/>
  <c r="I9" i="26" s="1"/>
  <c r="F21" i="51"/>
  <c r="F29" s="1"/>
  <c r="E21"/>
  <c r="B21"/>
  <c r="R13"/>
  <c r="Q13"/>
  <c r="P13"/>
  <c r="O13"/>
  <c r="N13"/>
  <c r="M13"/>
  <c r="K13"/>
  <c r="J13"/>
  <c r="I13"/>
  <c r="H13"/>
  <c r="G13"/>
  <c r="F13"/>
  <c r="E13"/>
  <c r="B13"/>
  <c r="R12"/>
  <c r="R20" s="1"/>
  <c r="Q12"/>
  <c r="P12"/>
  <c r="P20" s="1"/>
  <c r="O12"/>
  <c r="O20" s="1"/>
  <c r="N12"/>
  <c r="N20" s="1"/>
  <c r="M12"/>
  <c r="M20" s="1"/>
  <c r="L12"/>
  <c r="K12"/>
  <c r="J12"/>
  <c r="I12"/>
  <c r="H12"/>
  <c r="G12"/>
  <c r="F12"/>
  <c r="E12"/>
  <c r="B12"/>
  <c r="R4"/>
  <c r="Q4"/>
  <c r="P4"/>
  <c r="O4"/>
  <c r="N4"/>
  <c r="M4"/>
  <c r="Q20" l="1"/>
  <c r="E20"/>
  <c r="G20"/>
  <c r="I20"/>
  <c r="K20"/>
  <c r="F20"/>
  <c r="H20"/>
  <c r="J20"/>
  <c r="E29"/>
  <c r="I11" i="61"/>
  <c r="J30"/>
  <c r="I8" i="26" s="1"/>
  <c r="K4" i="51"/>
  <c r="J4"/>
  <c r="I4"/>
  <c r="H4"/>
  <c r="G4"/>
  <c r="F4"/>
  <c r="E4"/>
  <c r="B4"/>
  <c r="R3"/>
  <c r="R11" s="1"/>
  <c r="R30" s="1"/>
  <c r="E16" i="26" s="1"/>
  <c r="Q3" i="51"/>
  <c r="Q11" s="1"/>
  <c r="Q30" s="1"/>
  <c r="E15" i="26" s="1"/>
  <c r="P3" i="51"/>
  <c r="P11" s="1"/>
  <c r="P30" s="1"/>
  <c r="E14" i="26" s="1"/>
  <c r="O3" i="51"/>
  <c r="O11" s="1"/>
  <c r="O30" s="1"/>
  <c r="E13" i="26" s="1"/>
  <c r="N3" i="51"/>
  <c r="N11" s="1"/>
  <c r="N30" s="1"/>
  <c r="E12" i="26" s="1"/>
  <c r="M3" i="51"/>
  <c r="M11" s="1"/>
  <c r="L3"/>
  <c r="K3"/>
  <c r="J3"/>
  <c r="I3"/>
  <c r="H3"/>
  <c r="G3"/>
  <c r="G11" l="1"/>
  <c r="G30" s="1"/>
  <c r="E5" i="26" s="1"/>
  <c r="I11" i="51"/>
  <c r="I30" s="1"/>
  <c r="E7" i="26" s="1"/>
  <c r="K11" i="51"/>
  <c r="K30" s="1"/>
  <c r="E9" i="26" s="1"/>
  <c r="M30" i="51"/>
  <c r="H11" i="61"/>
  <c r="I30"/>
  <c r="I7" i="26" s="1"/>
  <c r="H11" i="51"/>
  <c r="H30" s="1"/>
  <c r="E6" i="26" s="1"/>
  <c r="J11" i="51"/>
  <c r="J30" s="1"/>
  <c r="E8" i="26" s="1"/>
  <c r="F3" i="51"/>
  <c r="F11" s="1"/>
  <c r="E3"/>
  <c r="B3"/>
  <c r="R23" i="50"/>
  <c r="Q23"/>
  <c r="P23"/>
  <c r="O23"/>
  <c r="N23"/>
  <c r="M23"/>
  <c r="K23"/>
  <c r="J23"/>
  <c r="I23"/>
  <c r="H23"/>
  <c r="G23"/>
  <c r="F23"/>
  <c r="E23"/>
  <c r="B23"/>
  <c r="R22"/>
  <c r="Q22"/>
  <c r="P22"/>
  <c r="O22"/>
  <c r="N22"/>
  <c r="M22"/>
  <c r="L22"/>
  <c r="K22"/>
  <c r="J22"/>
  <c r="I22"/>
  <c r="H22"/>
  <c r="G22"/>
  <c r="F22"/>
  <c r="E22"/>
  <c r="B22"/>
  <c r="R21"/>
  <c r="R29" s="1"/>
  <c r="Q21"/>
  <c r="P21"/>
  <c r="P29" s="1"/>
  <c r="O21"/>
  <c r="N21"/>
  <c r="N29" s="1"/>
  <c r="M21"/>
  <c r="L21"/>
  <c r="K21"/>
  <c r="J21"/>
  <c r="J29" s="1"/>
  <c r="I21"/>
  <c r="H21"/>
  <c r="H29" s="1"/>
  <c r="G21"/>
  <c r="F21"/>
  <c r="F29" s="1"/>
  <c r="E29" s="1"/>
  <c r="E21"/>
  <c r="B21"/>
  <c r="G29" l="1"/>
  <c r="I29"/>
  <c r="K29"/>
  <c r="M29"/>
  <c r="O29"/>
  <c r="Q29"/>
  <c r="E11" i="26"/>
  <c r="E11" i="51"/>
  <c r="E30" s="1"/>
  <c r="E3" i="26" s="1"/>
  <c r="F30" i="51"/>
  <c r="E4" i="26" s="1"/>
  <c r="G11" i="61"/>
  <c r="H30"/>
  <c r="I6" i="26" s="1"/>
  <c r="R14" i="50"/>
  <c r="Q14"/>
  <c r="P14"/>
  <c r="O14"/>
  <c r="N14"/>
  <c r="M14"/>
  <c r="K14"/>
  <c r="J14"/>
  <c r="I14"/>
  <c r="H14"/>
  <c r="G14"/>
  <c r="F11" i="61" l="1"/>
  <c r="F30" s="1"/>
  <c r="I4" i="26" s="1"/>
  <c r="G30" i="61"/>
  <c r="I5" i="26" s="1"/>
  <c r="F14" i="50"/>
  <c r="E14"/>
  <c r="B14"/>
  <c r="R13"/>
  <c r="Q13"/>
  <c r="P13"/>
  <c r="O13"/>
  <c r="N13"/>
  <c r="M13"/>
  <c r="L13"/>
  <c r="K13"/>
  <c r="J13"/>
  <c r="I13"/>
  <c r="H13"/>
  <c r="G13"/>
  <c r="F13"/>
  <c r="E13"/>
  <c r="B13"/>
  <c r="R12"/>
  <c r="Q12"/>
  <c r="P12"/>
  <c r="O12"/>
  <c r="N12"/>
  <c r="M12"/>
  <c r="L12"/>
  <c r="K12"/>
  <c r="J12"/>
  <c r="I12"/>
  <c r="H12"/>
  <c r="G12"/>
  <c r="F12"/>
  <c r="E12"/>
  <c r="B12"/>
  <c r="R5"/>
  <c r="Q5"/>
  <c r="P5"/>
  <c r="O5"/>
  <c r="N5"/>
  <c r="M5"/>
  <c r="K5"/>
  <c r="J5"/>
  <c r="I5"/>
  <c r="H5"/>
  <c r="G5"/>
  <c r="F5"/>
  <c r="E5"/>
  <c r="B5"/>
  <c r="R4"/>
  <c r="Q4"/>
  <c r="P4"/>
  <c r="O4"/>
  <c r="N4"/>
  <c r="M4"/>
  <c r="K4"/>
  <c r="J4"/>
  <c r="I4"/>
  <c r="H4"/>
  <c r="G4"/>
  <c r="F4"/>
  <c r="E4"/>
  <c r="B4"/>
  <c r="R3"/>
  <c r="Q3"/>
  <c r="Q11" s="1"/>
  <c r="P3"/>
  <c r="O3"/>
  <c r="O11" s="1"/>
  <c r="N3"/>
  <c r="M3"/>
  <c r="M11" s="1"/>
  <c r="L3"/>
  <c r="K3"/>
  <c r="K11" s="1"/>
  <c r="J3"/>
  <c r="I3"/>
  <c r="I11" s="1"/>
  <c r="H3"/>
  <c r="G3"/>
  <c r="G11" s="1"/>
  <c r="F3"/>
  <c r="E3"/>
  <c r="E11" s="1"/>
  <c r="B3"/>
  <c r="R24" i="30"/>
  <c r="Q24"/>
  <c r="P24"/>
  <c r="O24"/>
  <c r="N24"/>
  <c r="M24"/>
  <c r="L24"/>
  <c r="K24"/>
  <c r="J24"/>
  <c r="I24"/>
  <c r="H24"/>
  <c r="G24"/>
  <c r="F24"/>
  <c r="E24"/>
  <c r="B24"/>
  <c r="R23"/>
  <c r="Q23"/>
  <c r="P23"/>
  <c r="O23"/>
  <c r="N23"/>
  <c r="M23"/>
  <c r="L23"/>
  <c r="K23"/>
  <c r="J23"/>
  <c r="I23"/>
  <c r="H23"/>
  <c r="G23"/>
  <c r="F23"/>
  <c r="E23"/>
  <c r="B23"/>
  <c r="R22"/>
  <c r="Q22"/>
  <c r="P22"/>
  <c r="O22"/>
  <c r="N22"/>
  <c r="M22"/>
  <c r="L22"/>
  <c r="K22"/>
  <c r="J22"/>
  <c r="I22"/>
  <c r="H22"/>
  <c r="G22"/>
  <c r="F22"/>
  <c r="E22"/>
  <c r="B22"/>
  <c r="R21"/>
  <c r="Q21"/>
  <c r="Q29" s="1"/>
  <c r="P21"/>
  <c r="O21"/>
  <c r="O29" s="1"/>
  <c r="N21"/>
  <c r="M21"/>
  <c r="M29" s="1"/>
  <c r="L21"/>
  <c r="K21"/>
  <c r="K29" s="1"/>
  <c r="J21"/>
  <c r="I21"/>
  <c r="I29" s="1"/>
  <c r="H21"/>
  <c r="G21"/>
  <c r="G29" s="1"/>
  <c r="F21"/>
  <c r="E21"/>
  <c r="B21"/>
  <c r="R14"/>
  <c r="Q14"/>
  <c r="P14"/>
  <c r="O14"/>
  <c r="N14"/>
  <c r="M14"/>
  <c r="K14"/>
  <c r="J14"/>
  <c r="I14"/>
  <c r="H14"/>
  <c r="G14"/>
  <c r="F14"/>
  <c r="E14"/>
  <c r="B14"/>
  <c r="R13"/>
  <c r="Q13"/>
  <c r="P13"/>
  <c r="O13"/>
  <c r="N13"/>
  <c r="M13"/>
  <c r="L13"/>
  <c r="K13"/>
  <c r="J13"/>
  <c r="I13"/>
  <c r="H13"/>
  <c r="G13"/>
  <c r="F13"/>
  <c r="E13"/>
  <c r="B13"/>
  <c r="R12"/>
  <c r="Q12"/>
  <c r="P12"/>
  <c r="O12"/>
  <c r="N12"/>
  <c r="M12"/>
  <c r="L12"/>
  <c r="K12"/>
  <c r="J12"/>
  <c r="I12"/>
  <c r="H12"/>
  <c r="G12"/>
  <c r="F12"/>
  <c r="E12"/>
  <c r="B12"/>
  <c r="R6"/>
  <c r="Q6"/>
  <c r="P6"/>
  <c r="O6"/>
  <c r="N6"/>
  <c r="M6"/>
  <c r="L6"/>
  <c r="K6"/>
  <c r="J6"/>
  <c r="I6"/>
  <c r="H6"/>
  <c r="G6"/>
  <c r="F6"/>
  <c r="E6"/>
  <c r="B6"/>
  <c r="R5"/>
  <c r="Q5"/>
  <c r="P5"/>
  <c r="O5"/>
  <c r="N5"/>
  <c r="M5"/>
  <c r="K5"/>
  <c r="J5"/>
  <c r="I5"/>
  <c r="H5"/>
  <c r="G5"/>
  <c r="F5"/>
  <c r="E5"/>
  <c r="B5"/>
  <c r="R4"/>
  <c r="Q4"/>
  <c r="P4"/>
  <c r="O4"/>
  <c r="N4"/>
  <c r="M4"/>
  <c r="K4"/>
  <c r="J4"/>
  <c r="I4"/>
  <c r="H4"/>
  <c r="G4"/>
  <c r="F4"/>
  <c r="E4"/>
  <c r="B4"/>
  <c r="R3"/>
  <c r="Q3"/>
  <c r="P3"/>
  <c r="O3"/>
  <c r="N3"/>
  <c r="M3"/>
  <c r="L3"/>
  <c r="K3"/>
  <c r="J3"/>
  <c r="I3"/>
  <c r="H3"/>
  <c r="G3"/>
  <c r="N11" l="1"/>
  <c r="P11"/>
  <c r="R11"/>
  <c r="H11"/>
  <c r="J11"/>
  <c r="M11"/>
  <c r="G11"/>
  <c r="I11"/>
  <c r="K11"/>
  <c r="F20"/>
  <c r="H20"/>
  <c r="J20"/>
  <c r="N20"/>
  <c r="P20"/>
  <c r="O11"/>
  <c r="Q11"/>
  <c r="R20"/>
  <c r="N11" i="50"/>
  <c r="P11"/>
  <c r="R11"/>
  <c r="E20" i="30"/>
  <c r="G20"/>
  <c r="I20"/>
  <c r="I30" s="1"/>
  <c r="C7" i="26" s="1"/>
  <c r="K20" i="30"/>
  <c r="M20"/>
  <c r="O20"/>
  <c r="Q20"/>
  <c r="F29"/>
  <c r="E29" s="1"/>
  <c r="H29"/>
  <c r="H30" s="1"/>
  <c r="J29"/>
  <c r="L29"/>
  <c r="N29"/>
  <c r="P29"/>
  <c r="P30" s="1"/>
  <c r="R29"/>
  <c r="F11" i="50"/>
  <c r="H11"/>
  <c r="J11"/>
  <c r="E20"/>
  <c r="E30" s="1"/>
  <c r="D3" i="26" s="1"/>
  <c r="G20" i="50"/>
  <c r="I20"/>
  <c r="I30" s="1"/>
  <c r="D7" i="26" s="1"/>
  <c r="K20" i="50"/>
  <c r="M20"/>
  <c r="M30" s="1"/>
  <c r="O20"/>
  <c r="O30" s="1"/>
  <c r="D13" i="26" s="1"/>
  <c r="Q20" i="50"/>
  <c r="Q30" s="1"/>
  <c r="D15" i="26" s="1"/>
  <c r="O30" i="30"/>
  <c r="C13" i="26" s="1"/>
  <c r="F20" i="50"/>
  <c r="H20"/>
  <c r="J20"/>
  <c r="N20"/>
  <c r="P20"/>
  <c r="R20"/>
  <c r="F3" i="30"/>
  <c r="F11" s="1"/>
  <c r="E3"/>
  <c r="E11" s="1"/>
  <c r="B3"/>
  <c r="R24" i="46"/>
  <c r="Q24"/>
  <c r="P24"/>
  <c r="O24"/>
  <c r="N24"/>
  <c r="M24"/>
  <c r="L24"/>
  <c r="K24"/>
  <c r="J24"/>
  <c r="I24"/>
  <c r="H24"/>
  <c r="G24"/>
  <c r="R30" i="30" l="1"/>
  <c r="N30"/>
  <c r="J30"/>
  <c r="C8" i="26" s="1"/>
  <c r="K30" i="30"/>
  <c r="G30"/>
  <c r="Q30"/>
  <c r="C15" i="26" s="1"/>
  <c r="P30" i="50"/>
  <c r="D14" i="26" s="1"/>
  <c r="C14" s="1"/>
  <c r="J30" i="50"/>
  <c r="D8" i="26" s="1"/>
  <c r="F30" i="50"/>
  <c r="D4" i="26" s="1"/>
  <c r="M30" i="30"/>
  <c r="E30"/>
  <c r="C3" i="26" s="1"/>
  <c r="R30" i="50"/>
  <c r="D16" i="26" s="1"/>
  <c r="N30" i="50"/>
  <c r="D12" i="26" s="1"/>
  <c r="H30" i="50"/>
  <c r="C12" i="26"/>
  <c r="F30" i="30"/>
  <c r="C4" i="26" s="1"/>
  <c r="G30" i="50"/>
  <c r="D5" i="26" s="1"/>
  <c r="D6"/>
  <c r="C6" s="1"/>
  <c r="D11"/>
  <c r="F24" i="46"/>
  <c r="E24"/>
  <c r="B24"/>
  <c r="R23"/>
  <c r="Q23"/>
  <c r="P23"/>
  <c r="O23"/>
  <c r="N23"/>
  <c r="M23"/>
  <c r="L23"/>
  <c r="K23"/>
  <c r="J23"/>
  <c r="I23"/>
  <c r="H23"/>
  <c r="G23"/>
  <c r="F23"/>
  <c r="E23"/>
  <c r="B23"/>
  <c r="R22"/>
  <c r="Q22"/>
  <c r="P22"/>
  <c r="O22"/>
  <c r="N22"/>
  <c r="M22"/>
  <c r="L22"/>
  <c r="K22"/>
  <c r="J22"/>
  <c r="I22"/>
  <c r="H22"/>
  <c r="G22"/>
  <c r="F22"/>
  <c r="E22"/>
  <c r="B22"/>
  <c r="R21"/>
  <c r="Q21"/>
  <c r="P21"/>
  <c r="O21"/>
  <c r="N21"/>
  <c r="M21"/>
  <c r="L21"/>
  <c r="K21"/>
  <c r="J21"/>
  <c r="I21"/>
  <c r="H21"/>
  <c r="G21"/>
  <c r="F21"/>
  <c r="E21"/>
  <c r="B21"/>
  <c r="R14"/>
  <c r="Q14"/>
  <c r="P14"/>
  <c r="O14"/>
  <c r="N14"/>
  <c r="M14"/>
  <c r="K14"/>
  <c r="J14"/>
  <c r="I14"/>
  <c r="H14"/>
  <c r="G14"/>
  <c r="F14"/>
  <c r="E14"/>
  <c r="B14"/>
  <c r="R13"/>
  <c r="Q13"/>
  <c r="P13"/>
  <c r="O13"/>
  <c r="N13"/>
  <c r="M13"/>
  <c r="L13"/>
  <c r="K13"/>
  <c r="J13"/>
  <c r="I13"/>
  <c r="H13"/>
  <c r="G13"/>
  <c r="F13"/>
  <c r="E13"/>
  <c r="B13"/>
  <c r="R12"/>
  <c r="Q12"/>
  <c r="P12"/>
  <c r="O12"/>
  <c r="N12"/>
  <c r="M12"/>
  <c r="L12"/>
  <c r="K12"/>
  <c r="J12"/>
  <c r="I12"/>
  <c r="H12"/>
  <c r="G12"/>
  <c r="F12"/>
  <c r="E12"/>
  <c r="B12"/>
  <c r="R5"/>
  <c r="Q5"/>
  <c r="P5"/>
  <c r="O5"/>
  <c r="N5"/>
  <c r="M5"/>
  <c r="K5"/>
  <c r="J5"/>
  <c r="I5"/>
  <c r="H5"/>
  <c r="G5"/>
  <c r="F5"/>
  <c r="E5"/>
  <c r="B5"/>
  <c r="R4"/>
  <c r="Q4"/>
  <c r="P4"/>
  <c r="O4"/>
  <c r="N4"/>
  <c r="M4"/>
  <c r="L4"/>
  <c r="K4"/>
  <c r="J4"/>
  <c r="I4"/>
  <c r="H4"/>
  <c r="G4"/>
  <c r="F4"/>
  <c r="E4"/>
  <c r="B4"/>
  <c r="R3"/>
  <c r="Q3"/>
  <c r="P3"/>
  <c r="O3"/>
  <c r="N3"/>
  <c r="M3"/>
  <c r="L3"/>
  <c r="K3"/>
  <c r="J3"/>
  <c r="I3"/>
  <c r="H3"/>
  <c r="G3"/>
  <c r="C5" i="26" l="1"/>
  <c r="C16"/>
  <c r="G11" i="46"/>
  <c r="I11"/>
  <c r="K11"/>
  <c r="M11"/>
  <c r="O11"/>
  <c r="Q11"/>
  <c r="F20"/>
  <c r="H20"/>
  <c r="J20"/>
  <c r="N20"/>
  <c r="P20"/>
  <c r="R20"/>
  <c r="C11" i="26"/>
  <c r="H11" i="46"/>
  <c r="J11"/>
  <c r="N11"/>
  <c r="P11"/>
  <c r="R11"/>
  <c r="E20"/>
  <c r="G20"/>
  <c r="I20"/>
  <c r="K20"/>
  <c r="M20"/>
  <c r="O20"/>
  <c r="Q20"/>
  <c r="F29"/>
  <c r="H29"/>
  <c r="J29"/>
  <c r="L29"/>
  <c r="N29"/>
  <c r="P29"/>
  <c r="R29"/>
  <c r="K30" i="50"/>
  <c r="D9" i="26" s="1"/>
  <c r="C9" s="1"/>
  <c r="E29" i="46"/>
  <c r="G29"/>
  <c r="I29"/>
  <c r="K29"/>
  <c r="M29"/>
  <c r="O29"/>
  <c r="Q29"/>
  <c r="F3"/>
  <c r="F11" s="1"/>
  <c r="E3"/>
  <c r="E11" s="1"/>
  <c r="B3"/>
  <c r="M450" i="6"/>
  <c r="M449"/>
  <c r="M448"/>
  <c r="M447"/>
  <c r="M446"/>
  <c r="M445"/>
  <c r="M444"/>
  <c r="M443"/>
  <c r="L23" i="87" s="1"/>
  <c r="L29" s="1"/>
  <c r="L30" s="1"/>
  <c r="AC10" i="26" s="1"/>
  <c r="Q30" i="46" l="1"/>
  <c r="B15" i="26" s="1"/>
  <c r="I30" i="46"/>
  <c r="B7" i="26" s="1"/>
  <c r="F30" i="46"/>
  <c r="B4" i="26" s="1"/>
  <c r="O30" i="46"/>
  <c r="B13" i="26" s="1"/>
  <c r="K30" i="46"/>
  <c r="B9" i="26" s="1"/>
  <c r="G30" i="46"/>
  <c r="B5" i="26" s="1"/>
  <c r="M30" i="46"/>
  <c r="B11" i="26" s="1"/>
  <c r="P30" i="46"/>
  <c r="B14" i="26" s="1"/>
  <c r="H30" i="46"/>
  <c r="B6" i="26" s="1"/>
  <c r="E30" i="46"/>
  <c r="B3" i="26" s="1"/>
  <c r="R30" i="46"/>
  <c r="B16" i="26" s="1"/>
  <c r="N30" i="46"/>
  <c r="B12" i="26" s="1"/>
  <c r="J30" i="46"/>
  <c r="B8" i="26" s="1"/>
  <c r="M442" i="6"/>
  <c r="M441" l="1"/>
  <c r="M440"/>
  <c r="M439"/>
  <c r="M436"/>
  <c r="M435"/>
  <c r="S427" l="1"/>
  <c r="M423"/>
  <c r="L423"/>
  <c r="K423"/>
  <c r="H423"/>
  <c r="G423"/>
  <c r="Q418"/>
  <c r="P418"/>
  <c r="L418"/>
  <c r="K418"/>
  <c r="H418"/>
  <c r="G418"/>
  <c r="M417"/>
  <c r="M416"/>
  <c r="M415"/>
  <c r="M414"/>
  <c r="M412"/>
  <c r="M57"/>
  <c r="M56"/>
  <c r="L3" i="78" s="1"/>
  <c r="L11" s="1"/>
  <c r="L30" s="1"/>
  <c r="T10" i="26" s="1"/>
  <c r="M406" i="6"/>
  <c r="M405"/>
  <c r="L14" i="56" s="1"/>
  <c r="M418" i="6" l="1"/>
  <c r="M400"/>
  <c r="M398"/>
  <c r="M397"/>
  <c r="M396"/>
  <c r="M395"/>
  <c r="M394"/>
  <c r="L13" i="51" s="1"/>
  <c r="L20" s="1"/>
  <c r="M393" i="6"/>
  <c r="M392"/>
  <c r="M391"/>
  <c r="M390"/>
  <c r="M389"/>
  <c r="M388"/>
  <c r="M387"/>
  <c r="M384"/>
  <c r="M382"/>
  <c r="M381"/>
  <c r="M379" l="1"/>
  <c r="M375"/>
  <c r="M374"/>
  <c r="M373" l="1"/>
  <c r="M372"/>
  <c r="M297"/>
  <c r="L15" i="77" l="1"/>
  <c r="L20" s="1"/>
  <c r="L30" s="1"/>
  <c r="S10" i="26" s="1"/>
  <c r="L14" i="76"/>
  <c r="L20" s="1"/>
  <c r="L30" s="1"/>
  <c r="R10" i="26" s="1"/>
  <c r="L6" i="72"/>
  <c r="L11" s="1"/>
  <c r="L30" s="1"/>
  <c r="Q10" i="26" s="1"/>
  <c r="L24" i="61"/>
  <c r="L29" s="1"/>
  <c r="L30" s="1"/>
  <c r="I10" i="26" s="1"/>
  <c r="L4" i="65"/>
  <c r="L11" s="1"/>
  <c r="L14" i="60"/>
  <c r="L20" s="1"/>
  <c r="L30" s="1"/>
  <c r="H10" i="26" s="1"/>
  <c r="L23" i="56"/>
  <c r="L29" s="1"/>
  <c r="L15"/>
  <c r="L20" s="1"/>
  <c r="L4"/>
  <c r="L11" s="1"/>
  <c r="L30" s="1"/>
  <c r="G10" i="26" s="1"/>
  <c r="L5" i="55"/>
  <c r="L11" s="1"/>
  <c r="L30" s="1"/>
  <c r="F10" i="26" s="1"/>
  <c r="L24" i="51"/>
  <c r="L29" s="1"/>
  <c r="L23" i="50"/>
  <c r="L29" s="1"/>
  <c r="L14"/>
  <c r="L20" s="1"/>
  <c r="L5"/>
  <c r="L5" i="30"/>
  <c r="L14"/>
  <c r="L20" s="1"/>
  <c r="L14" i="46"/>
  <c r="L20" s="1"/>
  <c r="L5"/>
  <c r="L11" s="1"/>
  <c r="M296" i="6"/>
  <c r="M295"/>
  <c r="M289"/>
  <c r="M288"/>
  <c r="M286"/>
  <c r="L14" i="80" s="1"/>
  <c r="L20" s="1"/>
  <c r="L30" s="1"/>
  <c r="V10" i="26" s="1"/>
  <c r="M285" i="6"/>
  <c r="M284"/>
  <c r="M283"/>
  <c r="M282"/>
  <c r="M281"/>
  <c r="M280"/>
  <c r="L5" i="83" s="1"/>
  <c r="L11" s="1"/>
  <c r="L30" s="1"/>
  <c r="Y10" i="26" s="1"/>
  <c r="M278" i="6"/>
  <c r="M277"/>
  <c r="M276"/>
  <c r="M275"/>
  <c r="M274"/>
  <c r="M273"/>
  <c r="M270"/>
  <c r="L23" i="66" l="1"/>
  <c r="L29" s="1"/>
  <c r="L30" s="1"/>
  <c r="K10" i="26" s="1"/>
  <c r="L23" i="65"/>
  <c r="L29" s="1"/>
  <c r="L14" i="88"/>
  <c r="L20" s="1"/>
  <c r="L30" s="1"/>
  <c r="AD10" i="26" s="1"/>
  <c r="L23" i="86"/>
  <c r="L29" s="1"/>
  <c r="L30" s="1"/>
  <c r="AB10" i="26" s="1"/>
  <c r="L30" i="46"/>
  <c r="B10" i="26" s="1"/>
  <c r="M266" i="6"/>
  <c r="M239" l="1"/>
  <c r="M238"/>
  <c r="M233"/>
  <c r="M231" l="1"/>
  <c r="M227"/>
  <c r="M226"/>
  <c r="M225"/>
  <c r="M224"/>
  <c r="M223"/>
  <c r="M222"/>
  <c r="M213"/>
  <c r="L22" i="67" l="1"/>
  <c r="L29" s="1"/>
  <c r="L30" s="1"/>
  <c r="L10" i="26" s="1"/>
  <c r="L13" i="65"/>
  <c r="L20" s="1"/>
  <c r="L30" s="1"/>
  <c r="J10" i="26" s="1"/>
  <c r="L4" i="84"/>
  <c r="L11" s="1"/>
  <c r="L30" s="1"/>
  <c r="Z10" i="26" s="1"/>
  <c r="L13" i="84"/>
  <c r="L20" s="1"/>
  <c r="M209" i="6"/>
  <c r="M198"/>
  <c r="M181"/>
  <c r="M177"/>
  <c r="M135"/>
  <c r="M121"/>
  <c r="M120"/>
  <c r="M119"/>
  <c r="M115"/>
  <c r="M101"/>
  <c r="M100"/>
  <c r="L13" i="82" l="1"/>
  <c r="L20" s="1"/>
  <c r="L30" s="1"/>
  <c r="X10" i="26" s="1"/>
  <c r="L22" i="81"/>
  <c r="M99" i="6"/>
  <c r="M98"/>
  <c r="M97"/>
  <c r="M93"/>
  <c r="M92"/>
  <c r="M89"/>
  <c r="M78"/>
  <c r="M70"/>
  <c r="M66"/>
  <c r="M65"/>
  <c r="M64"/>
  <c r="M63"/>
  <c r="M62"/>
  <c r="M61"/>
  <c r="M60"/>
  <c r="M59"/>
  <c r="M58"/>
  <c r="M39"/>
  <c r="M38"/>
  <c r="M23"/>
  <c r="M22"/>
  <c r="M19"/>
  <c r="M17"/>
  <c r="M16"/>
  <c r="L4" i="89" l="1"/>
  <c r="L11" s="1"/>
  <c r="L4" i="51"/>
  <c r="L11" s="1"/>
  <c r="L30" s="1"/>
  <c r="E10" i="26" s="1"/>
  <c r="L4" i="30"/>
  <c r="L11" s="1"/>
  <c r="L30" s="1"/>
  <c r="L4" i="50"/>
  <c r="L11" s="1"/>
  <c r="L30" s="1"/>
  <c r="D10" i="26" s="1"/>
  <c r="M15" i="6"/>
  <c r="M14"/>
  <c r="E29" i="70"/>
  <c r="E30" s="1"/>
  <c r="O3" i="26" s="1"/>
  <c r="G29" i="70"/>
  <c r="G30" s="1"/>
  <c r="O5" i="26" s="1"/>
  <c r="F29" i="70"/>
  <c r="F30" s="1"/>
  <c r="O4" i="26" s="1"/>
  <c r="O29" i="70"/>
  <c r="O30" s="1"/>
  <c r="O13" i="26" s="1"/>
  <c r="N29" i="70"/>
  <c r="J29"/>
  <c r="J30" s="1"/>
  <c r="O8" i="26" s="1"/>
  <c r="I29" i="70"/>
  <c r="I30" s="1"/>
  <c r="O7" i="26" s="1"/>
  <c r="H29" i="70"/>
  <c r="Q29"/>
  <c r="Q30" s="1"/>
  <c r="O15" i="26" s="1"/>
  <c r="P29" i="70"/>
  <c r="N30"/>
  <c r="O12" i="26" s="1"/>
  <c r="M29" i="70"/>
  <c r="M30" s="1"/>
  <c r="O11" i="26" s="1"/>
  <c r="K29" i="70"/>
  <c r="K30" s="1"/>
  <c r="O9" i="26" s="1"/>
  <c r="P30" i="70"/>
  <c r="O14" i="26" s="1"/>
  <c r="L29" i="70"/>
  <c r="L30" s="1"/>
  <c r="O10" i="26" s="1"/>
  <c r="H30" i="70"/>
  <c r="R29"/>
  <c r="R30" s="1"/>
  <c r="O16" i="26" s="1"/>
  <c r="E29" i="90"/>
  <c r="E30" s="1"/>
  <c r="AF3" i="26" s="1"/>
  <c r="F29" i="90"/>
  <c r="F30" s="1"/>
  <c r="AF4" i="26" s="1"/>
  <c r="K29" i="81"/>
  <c r="K30" s="1"/>
  <c r="W9" i="26" s="1"/>
  <c r="J29" i="81"/>
  <c r="J30" s="1"/>
  <c r="W8" i="26" s="1"/>
  <c r="I29" i="81"/>
  <c r="I30" s="1"/>
  <c r="W7" i="26" s="1"/>
  <c r="H29" i="81"/>
  <c r="H30" s="1"/>
  <c r="W6" i="26" s="1"/>
  <c r="Q29" i="81"/>
  <c r="Q30" s="1"/>
  <c r="W15" i="26" s="1"/>
  <c r="P29" i="81"/>
  <c r="P30" s="1"/>
  <c r="W14" i="26" s="1"/>
  <c r="G29" i="81"/>
  <c r="G30" s="1"/>
  <c r="W5" i="26" s="1"/>
  <c r="F29" i="81"/>
  <c r="F30" s="1"/>
  <c r="W4" i="26" s="1"/>
  <c r="O29" i="81"/>
  <c r="O30" s="1"/>
  <c r="W13" i="26" s="1"/>
  <c r="N29" i="81"/>
  <c r="N30" s="1"/>
  <c r="W12" i="26" s="1"/>
  <c r="M29" i="81"/>
  <c r="M30" s="1"/>
  <c r="W11" i="26" s="1"/>
  <c r="L29" i="81"/>
  <c r="L30" s="1"/>
  <c r="W10" i="26" s="1"/>
  <c r="G29" i="90"/>
  <c r="G30" s="1"/>
  <c r="AF5" i="26" s="1"/>
  <c r="E29" i="81"/>
  <c r="E30" s="1"/>
  <c r="W3" i="26" s="1"/>
  <c r="R29" i="81"/>
  <c r="R30" s="1"/>
  <c r="W16" i="26" s="1"/>
  <c r="H29" i="90"/>
  <c r="H30" s="1"/>
  <c r="AF6" i="26" s="1"/>
  <c r="I29" i="90"/>
  <c r="I30" s="1"/>
  <c r="AF7" i="26" s="1"/>
  <c r="J29" i="90"/>
  <c r="J30" s="1"/>
  <c r="AF8" i="26" s="1"/>
  <c r="K29" i="90"/>
  <c r="K30" s="1"/>
  <c r="AF9" i="26" s="1"/>
  <c r="L29" i="90"/>
  <c r="L30" s="1"/>
  <c r="AF10" i="26" s="1"/>
  <c r="M29" i="90"/>
  <c r="M30" s="1"/>
  <c r="AF11" i="26" s="1"/>
  <c r="O29" i="85"/>
  <c r="O30" s="1"/>
  <c r="AA13" i="26" s="1"/>
  <c r="N29" i="85"/>
  <c r="N30" s="1"/>
  <c r="AA12" i="26" s="1"/>
  <c r="K29" i="85"/>
  <c r="K30" s="1"/>
  <c r="AA9" i="26" s="1"/>
  <c r="J29" i="85"/>
  <c r="J30" s="1"/>
  <c r="AA8" i="26" s="1"/>
  <c r="G29" i="85"/>
  <c r="G30" s="1"/>
  <c r="AA5" i="26" s="1"/>
  <c r="F29" i="85"/>
  <c r="F30" s="1"/>
  <c r="AA4" i="26" s="1"/>
  <c r="R29" i="85"/>
  <c r="R30" s="1"/>
  <c r="AA16" i="26" s="1"/>
  <c r="Q29" i="85"/>
  <c r="Q30" s="1"/>
  <c r="AA15" i="26" s="1"/>
  <c r="M29" i="85"/>
  <c r="I29"/>
  <c r="E29"/>
  <c r="N29" i="90"/>
  <c r="N30" s="1"/>
  <c r="AF12" i="26" s="1"/>
  <c r="P29" i="85"/>
  <c r="M30"/>
  <c r="L29"/>
  <c r="L30" s="1"/>
  <c r="AA10" i="26" s="1"/>
  <c r="I30" i="85"/>
  <c r="AA7" i="26" s="1"/>
  <c r="H29" i="85"/>
  <c r="H30" s="1"/>
  <c r="AA6" i="26" s="1"/>
  <c r="E30" i="85"/>
  <c r="AA3" i="26" s="1"/>
  <c r="P30" i="85"/>
  <c r="AA14" i="26" s="1"/>
  <c r="O29" i="90"/>
  <c r="O30" s="1"/>
  <c r="AF13" i="26" s="1"/>
  <c r="P29" i="90"/>
  <c r="P30" s="1"/>
  <c r="AF14" i="26" s="1"/>
  <c r="Q29" i="90"/>
  <c r="Q30" s="1"/>
  <c r="AF15" i="26" s="1"/>
  <c r="J29" i="89"/>
  <c r="J30" s="1"/>
  <c r="AE8" i="26" s="1"/>
  <c r="I29" i="89"/>
  <c r="G29"/>
  <c r="G30" s="1"/>
  <c r="AE5" i="26" s="1"/>
  <c r="F29" i="89"/>
  <c r="F30" s="1"/>
  <c r="AE4" i="26" s="1"/>
  <c r="Q29" i="89"/>
  <c r="Q30" s="1"/>
  <c r="AE15" i="26" s="1"/>
  <c r="P29" i="89"/>
  <c r="P30" s="1"/>
  <c r="AE14" i="26" s="1"/>
  <c r="H29" i="89"/>
  <c r="H30" s="1"/>
  <c r="AE6" i="26" s="1"/>
  <c r="M29" i="89"/>
  <c r="M30" s="1"/>
  <c r="AE11" i="26" s="1"/>
  <c r="L29" i="89"/>
  <c r="K29"/>
  <c r="K30" s="1"/>
  <c r="AE9" i="26" s="1"/>
  <c r="O29" i="89"/>
  <c r="O30" s="1"/>
  <c r="AE13" i="26" s="1"/>
  <c r="N29" i="89"/>
  <c r="N30" s="1"/>
  <c r="AE12" i="26" s="1"/>
  <c r="E29" i="89"/>
  <c r="E30" s="1"/>
  <c r="AE3" i="26" s="1"/>
  <c r="I30" i="89"/>
  <c r="AE7" i="26" s="1"/>
  <c r="R29" i="90"/>
  <c r="R30" s="1"/>
  <c r="AF16" i="26" s="1"/>
  <c r="R29" i="89"/>
  <c r="R30" s="1"/>
  <c r="AE16" i="26" s="1"/>
  <c r="O6"/>
  <c r="AA11"/>
  <c r="L30" i="89" l="1"/>
  <c r="AE10" i="26" s="1"/>
  <c r="C10"/>
  <c r="AG16"/>
</calcChain>
</file>

<file path=xl/sharedStrings.xml><?xml version="1.0" encoding="utf-8"?>
<sst xmlns="http://schemas.openxmlformats.org/spreadsheetml/2006/main" count="3802" uniqueCount="709">
  <si>
    <t>献立名</t>
    <rPh sb="0" eb="2">
      <t>コンダテ</t>
    </rPh>
    <rPh sb="2" eb="3">
      <t>メイ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</si>
  <si>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</si>
  <si>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</si>
  <si>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</si>
  <si>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内容量(g)</t>
  </si>
  <si>
    <t>エネルギー(kcal)</t>
  </si>
  <si>
    <t>水分(g)</t>
  </si>
  <si>
    <t>たんぱく質(g)</t>
  </si>
  <si>
    <t>脂質(g)</t>
  </si>
  <si>
    <t>糖質(g)</t>
  </si>
  <si>
    <t>食物繊維(g)</t>
  </si>
  <si>
    <t>炭水化物(g)</t>
  </si>
  <si>
    <t>カリウム(mg)</t>
  </si>
  <si>
    <t>カルシウム(mg)</t>
  </si>
  <si>
    <t>リン(mg)</t>
  </si>
  <si>
    <t>鉄(mg)</t>
  </si>
  <si>
    <t>ナトリウム(mg)</t>
  </si>
  <si>
    <t>塩分(g)</t>
  </si>
  <si>
    <t>200g</t>
    <phoneticPr fontId="1"/>
  </si>
  <si>
    <t>　</t>
    <phoneticPr fontId="1"/>
  </si>
  <si>
    <t>無塩せきウインナーアンティエ　レモン＆パセリ</t>
    <rPh sb="0" eb="2">
      <t>ムエン</t>
    </rPh>
    <phoneticPr fontId="1"/>
  </si>
  <si>
    <t>鶏とゴボウのピラフ</t>
    <rPh sb="0" eb="1">
      <t>ニワトリ</t>
    </rPh>
    <phoneticPr fontId="1"/>
  </si>
  <si>
    <t>200ｇ</t>
    <phoneticPr fontId="1"/>
  </si>
  <si>
    <t>http://fooddb.mext.go.jp/index.pl</t>
  </si>
  <si>
    <t>小計</t>
    <rPh sb="0" eb="2">
      <t>ショウケイ</t>
    </rPh>
    <phoneticPr fontId="1"/>
  </si>
  <si>
    <t>合計</t>
    <rPh sb="0" eb="2">
      <t>ゴウケイ</t>
    </rPh>
    <phoneticPr fontId="1"/>
  </si>
  <si>
    <t>春巻き</t>
    <rPh sb="0" eb="2">
      <t>ハルマ</t>
    </rPh>
    <phoneticPr fontId="1"/>
  </si>
  <si>
    <t xml:space="preserve"> </t>
    <phoneticPr fontId="1"/>
  </si>
  <si>
    <t>肉まん</t>
    <rPh sb="0" eb="1">
      <t>ニク</t>
    </rPh>
    <phoneticPr fontId="1"/>
  </si>
  <si>
    <t>氏名</t>
    <rPh sb="0" eb="2">
      <t>シメイ</t>
    </rPh>
    <phoneticPr fontId="1"/>
  </si>
  <si>
    <t>メーカ名</t>
    <rPh sb="3" eb="4">
      <t>メイ</t>
    </rPh>
    <phoneticPr fontId="1"/>
  </si>
  <si>
    <t>献立</t>
    <rPh sb="0" eb="2">
      <t>コンダテ</t>
    </rPh>
    <phoneticPr fontId="1"/>
  </si>
  <si>
    <t>https://www.family.co.jp/goods/safety/chuka.html</t>
  </si>
  <si>
    <t>ゆで卵</t>
    <rPh sb="2" eb="3">
      <t>タマゴ</t>
    </rPh>
    <phoneticPr fontId="1"/>
  </si>
  <si>
    <t>http://slism.jp/calorie/112006/</t>
  </si>
  <si>
    <t>http://foodslink.jp/syokuzaihyakka/syun/fruit/ponkan3.htm</t>
  </si>
  <si>
    <t>スモーク牡蠣（てりやき味）</t>
    <rPh sb="4" eb="6">
      <t>カキ</t>
    </rPh>
    <rPh sb="11" eb="12">
      <t>アジ</t>
    </rPh>
    <phoneticPr fontId="1"/>
  </si>
  <si>
    <t>輸入者㈱カネイ岡</t>
    <rPh sb="0" eb="3">
      <t>ユニュウシャ</t>
    </rPh>
    <rPh sb="7" eb="8">
      <t>オカ</t>
    </rPh>
    <phoneticPr fontId="1"/>
  </si>
  <si>
    <t>上級ポークあらびきウインナ</t>
    <rPh sb="0" eb="2">
      <t>ジョウキュウ</t>
    </rPh>
    <phoneticPr fontId="1"/>
  </si>
  <si>
    <t>http://www.es902.net/s-kaki.html</t>
  </si>
  <si>
    <t>スモーク牡蠣</t>
    <rPh sb="4" eb="6">
      <t>カキ</t>
    </rPh>
    <phoneticPr fontId="1"/>
  </si>
  <si>
    <t>http://www.ebarafoods.com/recipe/detail/recipe1260.php</t>
  </si>
  <si>
    <t>職人の珈琲 深いコクのスペシャルブレンド</t>
  </si>
  <si>
    <t>タルテックス オーガニック パテ トリュフ シャンパーニュ</t>
  </si>
  <si>
    <t>鶏肉</t>
    <rPh sb="0" eb="2">
      <t>トリニク</t>
    </rPh>
    <phoneticPr fontId="1"/>
  </si>
  <si>
    <t>http://slism.jp/calorie/110383/</t>
  </si>
  <si>
    <t>http://foodslink.jp/syokuzaihyakka/syun/vegitable/kyabetu3.htm</t>
  </si>
  <si>
    <t>カルシウム＋鉄入り低脂肪乳</t>
    <rPh sb="6" eb="7">
      <t>テツ</t>
    </rPh>
    <rPh sb="7" eb="8">
      <t>イ</t>
    </rPh>
    <rPh sb="9" eb="10">
      <t>テイ</t>
    </rPh>
    <rPh sb="10" eb="12">
      <t>シボウ</t>
    </rPh>
    <rPh sb="12" eb="13">
      <t>ニュウ</t>
    </rPh>
    <phoneticPr fontId="1"/>
  </si>
  <si>
    <t>http://slism.jp/calorie/200271/</t>
  </si>
  <si>
    <t>http://slism.jp/calorie/111221/</t>
  </si>
  <si>
    <t>さけ切り身</t>
    <rPh sb="2" eb="3">
      <t>キ</t>
    </rPh>
    <rPh sb="4" eb="5">
      <t>ミ</t>
    </rPh>
    <phoneticPr fontId="1"/>
  </si>
  <si>
    <t>豚肉</t>
    <rPh sb="0" eb="2">
      <t>ブタニク</t>
    </rPh>
    <phoneticPr fontId="1"/>
  </si>
  <si>
    <t>のどごし生</t>
    <rPh sb="4" eb="5">
      <t>ナマ</t>
    </rPh>
    <phoneticPr fontId="1"/>
  </si>
  <si>
    <t>パン工房コーン＆マヨ</t>
  </si>
  <si>
    <t>種類</t>
    <rPh sb="0" eb="2">
      <t>シュルイ</t>
    </rPh>
    <phoneticPr fontId="1"/>
  </si>
  <si>
    <t>魚</t>
    <rPh sb="0" eb="1">
      <t>サカナ</t>
    </rPh>
    <phoneticPr fontId="1"/>
  </si>
  <si>
    <t>お茶、コーヒー</t>
    <rPh sb="1" eb="2">
      <t>チャ</t>
    </rPh>
    <phoneticPr fontId="1"/>
  </si>
  <si>
    <t>果物</t>
    <rPh sb="0" eb="2">
      <t>クダモノ</t>
    </rPh>
    <phoneticPr fontId="1"/>
  </si>
  <si>
    <t>http://slism.jp/calorie/200208/</t>
  </si>
  <si>
    <t>あんまん</t>
    <phoneticPr fontId="1"/>
  </si>
  <si>
    <t>月餅（崎陽軒）</t>
    <rPh sb="3" eb="6">
      <t>キヨウケン</t>
    </rPh>
    <phoneticPr fontId="1"/>
  </si>
  <si>
    <t>お茶（伊藤園）缶</t>
    <rPh sb="1" eb="2">
      <t>チャ</t>
    </rPh>
    <rPh sb="3" eb="6">
      <t>イトウエン</t>
    </rPh>
    <rPh sb="7" eb="8">
      <t>カン</t>
    </rPh>
    <phoneticPr fontId="1"/>
  </si>
  <si>
    <t>たらこと高菜のビーフン</t>
    <rPh sb="4" eb="6">
      <t>タカナ</t>
    </rPh>
    <phoneticPr fontId="1"/>
  </si>
  <si>
    <t>ケンミン食品</t>
    <rPh sb="4" eb="6">
      <t>ショクヒン</t>
    </rPh>
    <phoneticPr fontId="1"/>
  </si>
  <si>
    <t>焼きビーフン</t>
    <rPh sb="0" eb="1">
      <t>ヤ</t>
    </rPh>
    <phoneticPr fontId="1"/>
  </si>
  <si>
    <t>http://slism.jp/calorie/200170/</t>
  </si>
  <si>
    <t>生姜湯</t>
    <rPh sb="0" eb="2">
      <t>ショウガ</t>
    </rPh>
    <rPh sb="2" eb="3">
      <t>ユ</t>
    </rPh>
    <phoneticPr fontId="1"/>
  </si>
  <si>
    <t>カロリー</t>
    <phoneticPr fontId="1"/>
  </si>
  <si>
    <t>　</t>
    <phoneticPr fontId="1"/>
  </si>
  <si>
    <t>ピザ</t>
    <phoneticPr fontId="1"/>
  </si>
  <si>
    <t>コーラ（コカコーラ）</t>
    <phoneticPr fontId="1"/>
  </si>
  <si>
    <t>コーラ（コカコーラｾﾞﾛ）</t>
    <phoneticPr fontId="1"/>
  </si>
  <si>
    <t>コーラ（ﾍﾟﾌﾟｼコーラ）</t>
    <phoneticPr fontId="1"/>
  </si>
  <si>
    <t>コーラ（ペプシネックス ゼロ）</t>
    <phoneticPr fontId="1"/>
  </si>
  <si>
    <t>鯨肉</t>
    <rPh sb="0" eb="1">
      <t>クジラ</t>
    </rPh>
    <rPh sb="1" eb="2">
      <t>ニク</t>
    </rPh>
    <phoneticPr fontId="1"/>
  </si>
  <si>
    <t>塩さば</t>
    <rPh sb="0" eb="1">
      <t>シオ</t>
    </rPh>
    <phoneticPr fontId="1"/>
  </si>
  <si>
    <t>http://slism.jp/calorie/110161/</t>
  </si>
  <si>
    <t>若鶏ときのこのビーフン</t>
    <rPh sb="0" eb="1">
      <t>ワカ</t>
    </rPh>
    <rPh sb="1" eb="2">
      <t>ニワトリ</t>
    </rPh>
    <phoneticPr fontId="1"/>
  </si>
  <si>
    <t>キムチチャーハン</t>
    <phoneticPr fontId="1"/>
  </si>
  <si>
    <t>マンゴージャム</t>
    <phoneticPr fontId="1"/>
  </si>
  <si>
    <t>スパゲティサラダ</t>
    <phoneticPr fontId="1"/>
  </si>
  <si>
    <t>パン工房ツナ＆マヨ</t>
    <phoneticPr fontId="1"/>
  </si>
  <si>
    <t>クッキー</t>
    <phoneticPr fontId="1"/>
  </si>
  <si>
    <t>若鶏ももトマト煮込み風セット</t>
    <rPh sb="0" eb="1">
      <t>ワカ</t>
    </rPh>
    <rPh sb="1" eb="2">
      <t>ニワトリ</t>
    </rPh>
    <rPh sb="7" eb="9">
      <t>ニコ</t>
    </rPh>
    <rPh sb="10" eb="11">
      <t>フウ</t>
    </rPh>
    <phoneticPr fontId="1"/>
  </si>
  <si>
    <t>http://slism.jp/calorie/110149/</t>
  </si>
  <si>
    <t>カレイのから揚げ</t>
    <rPh sb="6" eb="7">
      <t>ア</t>
    </rPh>
    <phoneticPr fontId="1"/>
  </si>
  <si>
    <t>アマノフーズ</t>
    <phoneticPr fontId="1"/>
  </si>
  <si>
    <t>野菜と魚の小鉢セット（あじの南蛮つけと3種の惣菜）</t>
    <rPh sb="0" eb="2">
      <t>ヤサイ</t>
    </rPh>
    <rPh sb="3" eb="4">
      <t>サカナ</t>
    </rPh>
    <rPh sb="5" eb="7">
      <t>コバチ</t>
    </rPh>
    <rPh sb="14" eb="16">
      <t>ナンバン</t>
    </rPh>
    <rPh sb="20" eb="21">
      <t>シュ</t>
    </rPh>
    <rPh sb="22" eb="24">
      <t>ソウザイ</t>
    </rPh>
    <phoneticPr fontId="1"/>
  </si>
  <si>
    <t>あじの南蛮漬け</t>
    <rPh sb="3" eb="5">
      <t>ナンバン</t>
    </rPh>
    <rPh sb="5" eb="6">
      <t>ツ</t>
    </rPh>
    <phoneticPr fontId="1"/>
  </si>
  <si>
    <t>野菜とひじきの豆腐よせ</t>
    <rPh sb="0" eb="2">
      <t>ヤサイ</t>
    </rPh>
    <rPh sb="7" eb="9">
      <t>トウフ</t>
    </rPh>
    <phoneticPr fontId="1"/>
  </si>
  <si>
    <t>イカのかき揚げ</t>
    <rPh sb="5" eb="6">
      <t>ア</t>
    </rPh>
    <phoneticPr fontId="1"/>
  </si>
  <si>
    <t>いんげんのごま和え</t>
    <rPh sb="7" eb="8">
      <t>ア</t>
    </rPh>
    <phoneticPr fontId="1"/>
  </si>
  <si>
    <t>目玉焼き</t>
    <rPh sb="0" eb="2">
      <t>メダマ</t>
    </rPh>
    <rPh sb="2" eb="3">
      <t>ヤ</t>
    </rPh>
    <phoneticPr fontId="1"/>
  </si>
  <si>
    <t>炒めチャーハン</t>
    <rPh sb="0" eb="1">
      <t>イタ</t>
    </rPh>
    <phoneticPr fontId="1"/>
  </si>
  <si>
    <t>大阪王将</t>
    <rPh sb="0" eb="2">
      <t>オオサカ</t>
    </rPh>
    <rPh sb="2" eb="4">
      <t>オウショウ</t>
    </rPh>
    <phoneticPr fontId="1"/>
  </si>
  <si>
    <t>菓子</t>
    <rPh sb="0" eb="2">
      <t>カシ</t>
    </rPh>
    <phoneticPr fontId="1"/>
  </si>
  <si>
    <t>ピザ（石臼挽き粉ブレンド、4種のチーズ、サクッと薄いローマ風）</t>
    <rPh sb="3" eb="5">
      <t>イシウス</t>
    </rPh>
    <rPh sb="5" eb="6">
      <t>ヒ</t>
    </rPh>
    <rPh sb="7" eb="8">
      <t>コナ</t>
    </rPh>
    <rPh sb="14" eb="15">
      <t>シュ</t>
    </rPh>
    <rPh sb="24" eb="25">
      <t>ウス</t>
    </rPh>
    <rPh sb="29" eb="30">
      <t>フウ</t>
    </rPh>
    <phoneticPr fontId="1"/>
  </si>
  <si>
    <t>野菜サラダ</t>
    <rPh sb="0" eb="2">
      <t>ヤサイ</t>
    </rPh>
    <phoneticPr fontId="1"/>
  </si>
  <si>
    <t>とんかつ卵とじ風セット</t>
    <rPh sb="4" eb="5">
      <t>タマゴ</t>
    </rPh>
    <rPh sb="7" eb="8">
      <t>フウ</t>
    </rPh>
    <phoneticPr fontId="1"/>
  </si>
  <si>
    <t>スモーク牡蠣（オードブル味）</t>
    <rPh sb="4" eb="6">
      <t>カキ</t>
    </rPh>
    <rPh sb="12" eb="13">
      <t>アジ</t>
    </rPh>
    <phoneticPr fontId="1"/>
  </si>
  <si>
    <t>牛タン</t>
    <rPh sb="0" eb="1">
      <t>ギュウ</t>
    </rPh>
    <phoneticPr fontId="1"/>
  </si>
  <si>
    <t>エビ玉ビーフン</t>
    <rPh sb="2" eb="3">
      <t>タマ</t>
    </rPh>
    <phoneticPr fontId="1"/>
  </si>
  <si>
    <t>Blendy stickカフェオレ</t>
    <phoneticPr fontId="1"/>
  </si>
  <si>
    <t>AGF</t>
    <phoneticPr fontId="1"/>
  </si>
  <si>
    <t>若鶏のたれづけチキンバー</t>
    <rPh sb="0" eb="1">
      <t>ワカ</t>
    </rPh>
    <rPh sb="1" eb="2">
      <t>ニワトリ</t>
    </rPh>
    <phoneticPr fontId="1"/>
  </si>
  <si>
    <r>
      <rPr>
        <b/>
        <sz val="11"/>
        <rFont val="ＭＳ Ｐゴシック"/>
        <family val="3"/>
        <charset val="128"/>
      </rPr>
      <t>アジフライセット</t>
    </r>
    <r>
      <rPr>
        <sz val="11"/>
        <rFont val="ＭＳ Ｐゴシック"/>
        <family val="3"/>
        <charset val="128"/>
      </rPr>
      <t>,ブロッコリの卵ソースがけ、きんぴらごぼう</t>
    </r>
    <rPh sb="15" eb="16">
      <t>タマゴ</t>
    </rPh>
    <phoneticPr fontId="1"/>
  </si>
  <si>
    <t>http://slism.jp/calorie/118012/</t>
  </si>
  <si>
    <t>味噌汁</t>
    <rPh sb="0" eb="3">
      <t>ミソシル</t>
    </rPh>
    <phoneticPr fontId="1"/>
  </si>
  <si>
    <t>ナス汁（減塩）</t>
    <rPh sb="2" eb="3">
      <t>シル</t>
    </rPh>
    <rPh sb="4" eb="6">
      <t>ゲンエン</t>
    </rPh>
    <phoneticPr fontId="1"/>
  </si>
  <si>
    <t>ホウレンソウ（減塩）</t>
    <rPh sb="7" eb="9">
      <t>ゲンエン</t>
    </rPh>
    <phoneticPr fontId="1"/>
  </si>
  <si>
    <t>なめこ汁（減塩）</t>
    <rPh sb="3" eb="4">
      <t>シル</t>
    </rPh>
    <rPh sb="5" eb="7">
      <t>ゲンエン</t>
    </rPh>
    <phoneticPr fontId="1"/>
  </si>
  <si>
    <t>ごぼう汁（減塩）</t>
    <rPh sb="3" eb="4">
      <t>シル</t>
    </rPh>
    <rPh sb="5" eb="7">
      <t>ゲンエン</t>
    </rPh>
    <phoneticPr fontId="1"/>
  </si>
  <si>
    <t>麦みそ汁（減塩）</t>
    <rPh sb="0" eb="1">
      <t>ムギ</t>
    </rPh>
    <rPh sb="3" eb="4">
      <t>シル</t>
    </rPh>
    <rPh sb="5" eb="7">
      <t>ゲンエン</t>
    </rPh>
    <phoneticPr fontId="1"/>
  </si>
  <si>
    <t>白菜汁（減塩）</t>
    <rPh sb="0" eb="2">
      <t>ハクサイ</t>
    </rPh>
    <rPh sb="2" eb="3">
      <t>シル</t>
    </rPh>
    <rPh sb="4" eb="6">
      <t>ゲンエン</t>
    </rPh>
    <phoneticPr fontId="1"/>
  </si>
  <si>
    <t>小松菜汁（減塩）</t>
    <rPh sb="0" eb="3">
      <t>コマツナ</t>
    </rPh>
    <rPh sb="3" eb="4">
      <t>シル</t>
    </rPh>
    <rPh sb="5" eb="7">
      <t>ゲンエン</t>
    </rPh>
    <phoneticPr fontId="1"/>
  </si>
  <si>
    <t>長ネギ汁（減塩）</t>
    <rPh sb="0" eb="1">
      <t>ナガ</t>
    </rPh>
    <rPh sb="3" eb="4">
      <t>シル</t>
    </rPh>
    <rPh sb="5" eb="7">
      <t>ゲンエン</t>
    </rPh>
    <phoneticPr fontId="1"/>
  </si>
  <si>
    <t>野菜みそ汁（減塩）</t>
    <rPh sb="0" eb="2">
      <t>ヤサイ</t>
    </rPh>
    <rPh sb="4" eb="5">
      <t>シル</t>
    </rPh>
    <rPh sb="6" eb="8">
      <t>ゲンエン</t>
    </rPh>
    <phoneticPr fontId="1"/>
  </si>
  <si>
    <t>とうふ汁（減塩）</t>
    <rPh sb="3" eb="4">
      <t>シル</t>
    </rPh>
    <rPh sb="5" eb="7">
      <t>ゲンエン</t>
    </rPh>
    <phoneticPr fontId="1"/>
  </si>
  <si>
    <t>鶏肉と大根の煮物</t>
    <rPh sb="0" eb="2">
      <t>トリニク</t>
    </rPh>
    <rPh sb="3" eb="5">
      <t>ダイコン</t>
    </rPh>
    <rPh sb="6" eb="8">
      <t>ニモノ</t>
    </rPh>
    <phoneticPr fontId="1"/>
  </si>
  <si>
    <t>そうざい（ごぼうサラダ）</t>
    <phoneticPr fontId="1"/>
  </si>
  <si>
    <t>http://slism.jp/calorie/101117/</t>
  </si>
  <si>
    <r>
      <rPr>
        <b/>
        <sz val="11"/>
        <rFont val="ＭＳ Ｐゴシック"/>
        <family val="3"/>
        <charset val="128"/>
      </rPr>
      <t>豚肉セットのしょうが焼セット</t>
    </r>
    <r>
      <rPr>
        <sz val="11"/>
        <rFont val="ＭＳ Ｐゴシック"/>
        <family val="3"/>
        <charset val="128"/>
      </rPr>
      <t>,ブロッコリの卵ソースがけ、きんぴらごぼう</t>
    </r>
    <rPh sb="0" eb="2">
      <t>ブタニク</t>
    </rPh>
    <rPh sb="10" eb="11">
      <t>ヤキ</t>
    </rPh>
    <rPh sb="21" eb="22">
      <t>タマゴ</t>
    </rPh>
    <phoneticPr fontId="1"/>
  </si>
  <si>
    <t>そうざい（小松菜の白和え）</t>
    <rPh sb="5" eb="8">
      <t>コマツナ</t>
    </rPh>
    <rPh sb="9" eb="11">
      <t>シラア</t>
    </rPh>
    <phoneticPr fontId="1"/>
  </si>
  <si>
    <t>きのこビーフン</t>
    <phoneticPr fontId="1"/>
  </si>
  <si>
    <t>そうざい（切り干し大根煮）</t>
    <rPh sb="5" eb="6">
      <t>キ</t>
    </rPh>
    <rPh sb="7" eb="8">
      <t>ボ</t>
    </rPh>
    <rPh sb="9" eb="11">
      <t>ダイコン</t>
    </rPh>
    <rPh sb="11" eb="12">
      <t>ニ</t>
    </rPh>
    <phoneticPr fontId="1"/>
  </si>
  <si>
    <t>そうざい（いかと大根の煮物）</t>
    <rPh sb="8" eb="10">
      <t>ダイコン</t>
    </rPh>
    <rPh sb="11" eb="13">
      <t>ニモノ</t>
    </rPh>
    <phoneticPr fontId="1"/>
  </si>
  <si>
    <t>コーンスープ</t>
    <phoneticPr fontId="1"/>
  </si>
  <si>
    <t>http://slism.jp/calorie/118004/</t>
  </si>
  <si>
    <t>そうざい（こんにゃくと根菜のピり辛煮）</t>
    <rPh sb="11" eb="13">
      <t>コンサイ</t>
    </rPh>
    <rPh sb="16" eb="17">
      <t>カラ</t>
    </rPh>
    <rPh sb="17" eb="18">
      <t>ニ</t>
    </rPh>
    <phoneticPr fontId="1"/>
  </si>
  <si>
    <t>手羽先</t>
    <rPh sb="0" eb="2">
      <t>テバ</t>
    </rPh>
    <rPh sb="2" eb="3">
      <t>サキ</t>
    </rPh>
    <phoneticPr fontId="1"/>
  </si>
  <si>
    <t>http://slism.jp/calorie/111218/</t>
  </si>
  <si>
    <t>そうざい（さといも煮）</t>
    <rPh sb="9" eb="10">
      <t>ニ</t>
    </rPh>
    <phoneticPr fontId="1"/>
  </si>
  <si>
    <t>若鶏のソースカツ</t>
    <rPh sb="0" eb="1">
      <t>ワカ</t>
    </rPh>
    <rPh sb="1" eb="2">
      <t>ニワトリ</t>
    </rPh>
    <phoneticPr fontId="1"/>
  </si>
  <si>
    <t>そうざい（筑前煮）</t>
    <rPh sb="5" eb="7">
      <t>チクゼン</t>
    </rPh>
    <rPh sb="7" eb="8">
      <t>ニ</t>
    </rPh>
    <phoneticPr fontId="1"/>
  </si>
  <si>
    <t>生姜焼き</t>
    <rPh sb="0" eb="3">
      <t>ショウガヤ</t>
    </rPh>
    <phoneticPr fontId="1"/>
  </si>
  <si>
    <t>http://slism.jp/calorie/200269/</t>
  </si>
  <si>
    <t>寿司（あなご）</t>
    <rPh sb="0" eb="2">
      <t>スシ</t>
    </rPh>
    <phoneticPr fontId="1"/>
  </si>
  <si>
    <t>寿司（あじ）</t>
    <rPh sb="0" eb="2">
      <t>スシ</t>
    </rPh>
    <phoneticPr fontId="1"/>
  </si>
  <si>
    <t>寿司（こはだ）</t>
    <rPh sb="0" eb="2">
      <t>スシ</t>
    </rPh>
    <phoneticPr fontId="1"/>
  </si>
  <si>
    <t>寿司（まぐろ）</t>
    <rPh sb="0" eb="2">
      <t>スシ</t>
    </rPh>
    <phoneticPr fontId="1"/>
  </si>
  <si>
    <t>寿司（うなぎ）</t>
    <rPh sb="0" eb="2">
      <t>スシ</t>
    </rPh>
    <phoneticPr fontId="1"/>
  </si>
  <si>
    <t>寿司（かんぴょう巻き）</t>
    <rPh sb="0" eb="2">
      <t>スシ</t>
    </rPh>
    <rPh sb="8" eb="9">
      <t>マ</t>
    </rPh>
    <phoneticPr fontId="1"/>
  </si>
  <si>
    <t>くら寿司</t>
    <rPh sb="2" eb="4">
      <t>スシ</t>
    </rPh>
    <phoneticPr fontId="1"/>
  </si>
  <si>
    <t>寿司（さば）</t>
    <rPh sb="0" eb="2">
      <t>スシ</t>
    </rPh>
    <phoneticPr fontId="1"/>
  </si>
  <si>
    <t>寿司</t>
    <rPh sb="0" eb="2">
      <t>スシ</t>
    </rPh>
    <phoneticPr fontId="1"/>
  </si>
  <si>
    <t>寿司（かつお）</t>
    <rPh sb="0" eb="2">
      <t>スシ</t>
    </rPh>
    <phoneticPr fontId="1"/>
  </si>
  <si>
    <t>寿司（一人前）えんがわ、まぐろ、あなご、いわし、かんぴょう巻き、あじ、</t>
    <rPh sb="0" eb="2">
      <t>スシ</t>
    </rPh>
    <rPh sb="3" eb="6">
      <t>イチニンマエ</t>
    </rPh>
    <rPh sb="29" eb="30">
      <t>マ</t>
    </rPh>
    <phoneticPr fontId="1"/>
  </si>
  <si>
    <t>寿司（いわし）</t>
    <rPh sb="0" eb="2">
      <t>スシ</t>
    </rPh>
    <phoneticPr fontId="1"/>
  </si>
  <si>
    <t>http://slism.jp/communication/sushi-calorie-diet.html</t>
  </si>
  <si>
    <t>寿司（北欧アトランティックサーモン）</t>
    <rPh sb="0" eb="2">
      <t>スシ</t>
    </rPh>
    <phoneticPr fontId="1"/>
  </si>
  <si>
    <t>寿司（たまご焼き）</t>
    <rPh sb="0" eb="2">
      <t>スシ</t>
    </rPh>
    <rPh sb="6" eb="7">
      <t>ヤ</t>
    </rPh>
    <phoneticPr fontId="1"/>
  </si>
  <si>
    <t>すき焼き風セット、小松菜のおひたし、れんこんのごま和え</t>
    <rPh sb="2" eb="3">
      <t>ヤ</t>
    </rPh>
    <rPh sb="4" eb="5">
      <t>フウ</t>
    </rPh>
    <rPh sb="9" eb="12">
      <t>コマツナ</t>
    </rPh>
    <rPh sb="25" eb="26">
      <t>ア</t>
    </rPh>
    <phoneticPr fontId="1"/>
  </si>
  <si>
    <t>和風牛カルビ　醤油タレ</t>
    <rPh sb="0" eb="2">
      <t>ワフウ</t>
    </rPh>
    <rPh sb="2" eb="3">
      <t>ギュウ</t>
    </rPh>
    <rPh sb="7" eb="9">
      <t>ショウユ</t>
    </rPh>
    <phoneticPr fontId="1"/>
  </si>
  <si>
    <t>http://www.eiyoukeisan.com/calorie/gramphoto/zryouri/yakiniku.html</t>
  </si>
  <si>
    <t>ミノ</t>
    <phoneticPr fontId="1"/>
  </si>
  <si>
    <t>スモーク牡蠣（チリソース）</t>
    <rPh sb="4" eb="6">
      <t>カキ</t>
    </rPh>
    <phoneticPr fontId="1"/>
  </si>
  <si>
    <t>伊藤園</t>
    <rPh sb="0" eb="3">
      <t>イトウエン</t>
    </rPh>
    <phoneticPr fontId="1"/>
  </si>
  <si>
    <t>-</t>
    <phoneticPr fontId="1"/>
  </si>
  <si>
    <t>お～いお茶 抹茶入りさらさら緑茶（スティックタイプ）</t>
    <phoneticPr fontId="1"/>
  </si>
  <si>
    <t>ウナギ（かば焼き）</t>
    <rPh sb="6" eb="7">
      <t>ヤ</t>
    </rPh>
    <phoneticPr fontId="1"/>
  </si>
  <si>
    <t>食品成分表2014</t>
    <rPh sb="0" eb="2">
      <t>ショクヒン</t>
    </rPh>
    <rPh sb="2" eb="5">
      <t>セイブンヒョウ</t>
    </rPh>
    <phoneticPr fontId="1"/>
  </si>
  <si>
    <t>北海道コーンスープ（ポタージュ）</t>
    <rPh sb="0" eb="3">
      <t>ホッカイドウ</t>
    </rPh>
    <phoneticPr fontId="1"/>
  </si>
  <si>
    <t>北海大和</t>
    <rPh sb="0" eb="2">
      <t>ホッカイ</t>
    </rPh>
    <rPh sb="2" eb="4">
      <t>ヤマト</t>
    </rPh>
    <phoneticPr fontId="1"/>
  </si>
  <si>
    <t>若鶏の照り焼きチキン</t>
    <rPh sb="0" eb="1">
      <t>ワカ</t>
    </rPh>
    <rPh sb="1" eb="2">
      <t>ニワトリ</t>
    </rPh>
    <rPh sb="3" eb="4">
      <t>テ</t>
    </rPh>
    <rPh sb="5" eb="6">
      <t>ヤ</t>
    </rPh>
    <phoneticPr fontId="1"/>
  </si>
  <si>
    <t>牛バラごぼう</t>
    <rPh sb="0" eb="1">
      <t>ギュウ</t>
    </rPh>
    <phoneticPr fontId="1"/>
  </si>
  <si>
    <t>ニシン</t>
    <phoneticPr fontId="1"/>
  </si>
  <si>
    <t>タケノコ</t>
    <phoneticPr fontId="1"/>
  </si>
  <si>
    <t>野菜と魚の小鉢セット（白身魚のから揚げ、野菜あんかけと3種の惣菜）</t>
    <rPh sb="0" eb="2">
      <t>ヤサイ</t>
    </rPh>
    <rPh sb="3" eb="4">
      <t>サカナ</t>
    </rPh>
    <rPh sb="5" eb="7">
      <t>コバチ</t>
    </rPh>
    <rPh sb="11" eb="13">
      <t>シロミ</t>
    </rPh>
    <rPh sb="13" eb="14">
      <t>サカナ</t>
    </rPh>
    <rPh sb="17" eb="18">
      <t>ア</t>
    </rPh>
    <rPh sb="20" eb="22">
      <t>ヤサイ</t>
    </rPh>
    <rPh sb="28" eb="29">
      <t>シュ</t>
    </rPh>
    <rPh sb="30" eb="32">
      <t>ソウザイ</t>
    </rPh>
    <phoneticPr fontId="1"/>
  </si>
  <si>
    <t>あさり</t>
    <phoneticPr fontId="1"/>
  </si>
  <si>
    <t>切り干し大根</t>
    <rPh sb="0" eb="1">
      <t>キ</t>
    </rPh>
    <rPh sb="2" eb="3">
      <t>ボ</t>
    </rPh>
    <rPh sb="4" eb="6">
      <t>ダイコン</t>
    </rPh>
    <phoneticPr fontId="1"/>
  </si>
  <si>
    <t>http://slism.jp/calorie/106136/</t>
  </si>
  <si>
    <t>ご飯　200g</t>
    <rPh sb="1" eb="2">
      <t>ハン</t>
    </rPh>
    <phoneticPr fontId="1"/>
  </si>
  <si>
    <t>ハムステーキ</t>
    <phoneticPr fontId="1"/>
  </si>
  <si>
    <t>http://www.eatsmart.jp/do/caloriecheck/detail/param/foodCode/9999010000153</t>
  </si>
  <si>
    <t>チキンライス＆デミグラスソースハンバーグ</t>
    <phoneticPr fontId="1"/>
  </si>
  <si>
    <t>豚肉のしょうが焼き、ナポリタンすぱゲッティ、コンソメ風味ブロコッコリ</t>
    <rPh sb="0" eb="2">
      <t>ブタニク</t>
    </rPh>
    <rPh sb="7" eb="8">
      <t>ヤ</t>
    </rPh>
    <rPh sb="26" eb="28">
      <t>フウミ</t>
    </rPh>
    <phoneticPr fontId="1"/>
  </si>
  <si>
    <t>焼き豚</t>
    <rPh sb="0" eb="1">
      <t>ヤ</t>
    </rPh>
    <rPh sb="2" eb="3">
      <t>ブタ</t>
    </rPh>
    <phoneticPr fontId="1"/>
  </si>
  <si>
    <t>小籠包</t>
    <rPh sb="0" eb="1">
      <t>ショウ</t>
    </rPh>
    <rPh sb="1" eb="2">
      <t>カゴ</t>
    </rPh>
    <rPh sb="2" eb="3">
      <t>ツツ</t>
    </rPh>
    <phoneticPr fontId="1"/>
  </si>
  <si>
    <t>体重</t>
    <rPh sb="0" eb="2">
      <t>タイジュウ</t>
    </rPh>
    <phoneticPr fontId="1"/>
  </si>
  <si>
    <t>http://slism.jp/calorie/118016/</t>
  </si>
  <si>
    <t>カレーうどん</t>
    <phoneticPr fontId="1"/>
  </si>
  <si>
    <t>永谷園</t>
    <rPh sb="0" eb="3">
      <t>ナガタニエン</t>
    </rPh>
    <phoneticPr fontId="1"/>
  </si>
  <si>
    <t>しじみ汁（減塩）</t>
    <rPh sb="3" eb="4">
      <t>シル</t>
    </rPh>
    <rPh sb="5" eb="7">
      <t>ゲンエン</t>
    </rPh>
    <phoneticPr fontId="1"/>
  </si>
  <si>
    <t>若鶏たれづけから揚げ</t>
    <rPh sb="0" eb="1">
      <t>ワカ</t>
    </rPh>
    <rPh sb="1" eb="2">
      <t>ニワトリ</t>
    </rPh>
    <rPh sb="8" eb="9">
      <t>ア</t>
    </rPh>
    <phoneticPr fontId="1"/>
  </si>
  <si>
    <t>デミグラスソースハンバーグ、マカロニグラタン、ポテトサラダ</t>
    <phoneticPr fontId="1"/>
  </si>
  <si>
    <t>豚丼の具</t>
    <rPh sb="0" eb="1">
      <t>トン</t>
    </rPh>
    <rPh sb="1" eb="2">
      <t>ドン</t>
    </rPh>
    <rPh sb="3" eb="4">
      <t>グ</t>
    </rPh>
    <phoneticPr fontId="1"/>
  </si>
  <si>
    <t>吉野家</t>
    <rPh sb="0" eb="3">
      <t>ヨシノヤ</t>
    </rPh>
    <phoneticPr fontId="1"/>
  </si>
  <si>
    <t>今川焼</t>
    <rPh sb="0" eb="2">
      <t>イマガワ</t>
    </rPh>
    <rPh sb="2" eb="3">
      <t>ヤキ</t>
    </rPh>
    <phoneticPr fontId="1"/>
  </si>
  <si>
    <t>ニチレイ</t>
    <phoneticPr fontId="1"/>
  </si>
  <si>
    <t>http://slism.jp/calorie/115005/</t>
  </si>
  <si>
    <t>鉄板焼きチーズハンバーグ</t>
    <rPh sb="0" eb="2">
      <t>テッパン</t>
    </rPh>
    <rPh sb="2" eb="3">
      <t>ヤ</t>
    </rPh>
    <phoneticPr fontId="1"/>
  </si>
  <si>
    <t>155g</t>
    <phoneticPr fontId="1"/>
  </si>
  <si>
    <t>若鶏ももから揚げセット、ほうれん草、ペンネアラビアータ、きんぴらごぼう</t>
    <rPh sb="0" eb="1">
      <t>ワカ</t>
    </rPh>
    <rPh sb="1" eb="2">
      <t>ニワトリ</t>
    </rPh>
    <rPh sb="6" eb="7">
      <t>ア</t>
    </rPh>
    <rPh sb="16" eb="17">
      <t>ソウ</t>
    </rPh>
    <phoneticPr fontId="1"/>
  </si>
  <si>
    <t>若鶏竜田揚げ</t>
    <rPh sb="0" eb="1">
      <t>ワカ</t>
    </rPh>
    <rPh sb="1" eb="2">
      <t>ニワトリ</t>
    </rPh>
    <rPh sb="2" eb="4">
      <t>タツタ</t>
    </rPh>
    <rPh sb="4" eb="5">
      <t>ア</t>
    </rPh>
    <phoneticPr fontId="1"/>
  </si>
  <si>
    <t>まぐろ浅炊き</t>
    <rPh sb="3" eb="4">
      <t>アサ</t>
    </rPh>
    <rPh sb="4" eb="5">
      <t>タ</t>
    </rPh>
    <phoneticPr fontId="1"/>
  </si>
  <si>
    <t>さばの塩焼き</t>
    <rPh sb="3" eb="5">
      <t>シオヤ</t>
    </rPh>
    <phoneticPr fontId="1"/>
  </si>
  <si>
    <t>いかリングフライ</t>
    <phoneticPr fontId="1"/>
  </si>
  <si>
    <t>麻婆なすセット、ブロッコリの卵ソースがけ、きんぴらごぼう</t>
    <rPh sb="0" eb="1">
      <t>アサ</t>
    </rPh>
    <rPh sb="1" eb="2">
      <t>バア</t>
    </rPh>
    <rPh sb="14" eb="15">
      <t>タマゴ</t>
    </rPh>
    <phoneticPr fontId="1"/>
  </si>
  <si>
    <t>おかずセット</t>
    <phoneticPr fontId="1"/>
  </si>
  <si>
    <t>ぷるるん姫豆乳仕立て酵素ポタージュ</t>
    <rPh sb="4" eb="5">
      <t>ヒメ</t>
    </rPh>
    <rPh sb="5" eb="7">
      <t>トウニュウ</t>
    </rPh>
    <rPh sb="7" eb="9">
      <t>シタ</t>
    </rPh>
    <rPh sb="10" eb="12">
      <t>コウソ</t>
    </rPh>
    <phoneticPr fontId="1"/>
  </si>
  <si>
    <t>チュルチュルｃｃ</t>
    <phoneticPr fontId="1"/>
  </si>
  <si>
    <t>http://www.qoo10.jp/shop/pululun-hime</t>
  </si>
  <si>
    <t>牛肉</t>
    <rPh sb="0" eb="2">
      <t>ギュウニク</t>
    </rPh>
    <phoneticPr fontId="1"/>
  </si>
  <si>
    <t>鶏肉のから揚げ甘酢あんかけ、ごまかけご飯、きんぴらごぼう</t>
    <rPh sb="0" eb="2">
      <t>トリニク</t>
    </rPh>
    <rPh sb="5" eb="6">
      <t>ア</t>
    </rPh>
    <rPh sb="7" eb="9">
      <t>アマズ</t>
    </rPh>
    <rPh sb="19" eb="20">
      <t>ハン</t>
    </rPh>
    <phoneticPr fontId="1"/>
  </si>
  <si>
    <t>野菜ときのこのデミグラスソースセット、ﾍﾟペロンチーノペンネ・バター風味ほうれん草</t>
    <rPh sb="0" eb="2">
      <t>ヤサイ</t>
    </rPh>
    <rPh sb="34" eb="36">
      <t>フウミ</t>
    </rPh>
    <rPh sb="40" eb="41">
      <t>ソウ</t>
    </rPh>
    <phoneticPr fontId="1"/>
  </si>
  <si>
    <t>ガーリックチャーハン</t>
    <phoneticPr fontId="1"/>
  </si>
  <si>
    <t>今川焼(あずきあん）</t>
    <rPh sb="0" eb="2">
      <t>イマガワ</t>
    </rPh>
    <rPh sb="2" eb="3">
      <t>ヤキ</t>
    </rPh>
    <phoneticPr fontId="1"/>
  </si>
  <si>
    <t>今川焼(カスタード）</t>
    <rPh sb="0" eb="2">
      <t>イマガワ</t>
    </rPh>
    <rPh sb="2" eb="3">
      <t>ヤキ</t>
    </rPh>
    <phoneticPr fontId="1"/>
  </si>
  <si>
    <t>日清食品</t>
    <rPh sb="0" eb="2">
      <t>ニッシン</t>
    </rPh>
    <rPh sb="2" eb="4">
      <t>ショクヒン</t>
    </rPh>
    <phoneticPr fontId="1"/>
  </si>
  <si>
    <t>山崎製パン</t>
    <rPh sb="0" eb="2">
      <t>ヤマザキ</t>
    </rPh>
    <rPh sb="2" eb="3">
      <t>セイ</t>
    </rPh>
    <phoneticPr fontId="1"/>
  </si>
  <si>
    <t>ナイススティック</t>
    <phoneticPr fontId="1"/>
  </si>
  <si>
    <t>ご飯もの</t>
    <rPh sb="1" eb="2">
      <t>ハン</t>
    </rPh>
    <phoneticPr fontId="1"/>
  </si>
  <si>
    <t>麺料理</t>
    <rPh sb="0" eb="1">
      <t>メン</t>
    </rPh>
    <rPh sb="1" eb="3">
      <t>リョウリ</t>
    </rPh>
    <phoneticPr fontId="1"/>
  </si>
  <si>
    <t>サラダ</t>
    <phoneticPr fontId="1"/>
  </si>
  <si>
    <t>そうざい</t>
    <phoneticPr fontId="1"/>
  </si>
  <si>
    <t>ジャム</t>
    <phoneticPr fontId="1"/>
  </si>
  <si>
    <t>野菜</t>
    <rPh sb="0" eb="2">
      <t>ヤサイ</t>
    </rPh>
    <phoneticPr fontId="1"/>
  </si>
  <si>
    <t>加工品</t>
    <rPh sb="0" eb="3">
      <t>カコウヒン</t>
    </rPh>
    <phoneticPr fontId="1"/>
  </si>
  <si>
    <t>卵</t>
    <rPh sb="0" eb="1">
      <t>タマゴ</t>
    </rPh>
    <phoneticPr fontId="1"/>
  </si>
  <si>
    <t>えび・貝</t>
    <rPh sb="3" eb="4">
      <t>カイ</t>
    </rPh>
    <phoneticPr fontId="1"/>
  </si>
  <si>
    <t>単位（g）</t>
    <rPh sb="0" eb="2">
      <t>タンイ</t>
    </rPh>
    <phoneticPr fontId="1"/>
  </si>
  <si>
    <t>サトー</t>
    <phoneticPr fontId="1"/>
  </si>
  <si>
    <t>餅　1個</t>
    <rPh sb="0" eb="1">
      <t>モチ</t>
    </rPh>
    <rPh sb="3" eb="4">
      <t>コ</t>
    </rPh>
    <phoneticPr fontId="1"/>
  </si>
  <si>
    <t>から揚げ（1個）</t>
    <rPh sb="2" eb="3">
      <t>ア</t>
    </rPh>
    <rPh sb="6" eb="7">
      <t>コ</t>
    </rPh>
    <phoneticPr fontId="1"/>
  </si>
  <si>
    <t>ベーコン　1枚</t>
    <rPh sb="6" eb="7">
      <t>マイ</t>
    </rPh>
    <phoneticPr fontId="1"/>
  </si>
  <si>
    <t>ハンバーグ（100g）</t>
    <phoneticPr fontId="1"/>
  </si>
  <si>
    <t>てりやきソースハンバーグ（90g）</t>
    <phoneticPr fontId="1"/>
  </si>
  <si>
    <t>メンチカツ（1個）</t>
    <rPh sb="7" eb="8">
      <t>コ</t>
    </rPh>
    <phoneticPr fontId="1"/>
  </si>
  <si>
    <t>ポークソーセージ（1枚）
（ボロニア・スライス）</t>
    <rPh sb="10" eb="11">
      <t>マイ</t>
    </rPh>
    <phoneticPr fontId="1"/>
  </si>
  <si>
    <t>かつおたたき（1切れ）</t>
    <rPh sb="8" eb="9">
      <t>キ</t>
    </rPh>
    <phoneticPr fontId="1"/>
  </si>
  <si>
    <t>いわしみりん干し（1枚）</t>
    <rPh sb="6" eb="7">
      <t>ボ</t>
    </rPh>
    <rPh sb="10" eb="11">
      <t>マイ</t>
    </rPh>
    <phoneticPr fontId="1"/>
  </si>
  <si>
    <t>骨取りさんま干物（1枚）</t>
    <rPh sb="10" eb="11">
      <t>マイ</t>
    </rPh>
    <phoneticPr fontId="1"/>
  </si>
  <si>
    <t>アジ開き（1枚）</t>
    <rPh sb="2" eb="3">
      <t>ヒラ</t>
    </rPh>
    <rPh sb="6" eb="7">
      <t>マイ</t>
    </rPh>
    <phoneticPr fontId="1"/>
  </si>
  <si>
    <t>海老フライ（1匹）</t>
    <rPh sb="0" eb="2">
      <t>エビ</t>
    </rPh>
    <rPh sb="7" eb="8">
      <t>ヒキ</t>
    </rPh>
    <phoneticPr fontId="1"/>
  </si>
  <si>
    <t>海老（27.5）</t>
    <rPh sb="0" eb="2">
      <t>エビ</t>
    </rPh>
    <phoneticPr fontId="1"/>
  </si>
  <si>
    <t>ピザソース（100g）</t>
    <phoneticPr fontId="1"/>
  </si>
  <si>
    <t>シュウマイ（1個）</t>
    <rPh sb="7" eb="8">
      <t>コ</t>
    </rPh>
    <phoneticPr fontId="1"/>
  </si>
  <si>
    <t>えびシュウマイ（1個）</t>
    <rPh sb="9" eb="10">
      <t>コ</t>
    </rPh>
    <phoneticPr fontId="1"/>
  </si>
  <si>
    <t>カレーチャーハン</t>
    <phoneticPr fontId="1"/>
  </si>
  <si>
    <t>野菜と豚肉の温しゃぶごまだれセット、ねぎソースがけオムレツ・れんこんのきんぴら</t>
    <rPh sb="0" eb="2">
      <t>ヤサイ</t>
    </rPh>
    <rPh sb="3" eb="5">
      <t>ブタニク</t>
    </rPh>
    <rPh sb="6" eb="7">
      <t>オン</t>
    </rPh>
    <phoneticPr fontId="1"/>
  </si>
  <si>
    <t>60kg</t>
    <phoneticPr fontId="1"/>
  </si>
  <si>
    <t xml:space="preserve"> 豚モツ</t>
    <rPh sb="1" eb="2">
      <t>ブタ</t>
    </rPh>
    <phoneticPr fontId="1"/>
  </si>
  <si>
    <t>牛丼の具</t>
    <rPh sb="0" eb="2">
      <t>ギュウドン</t>
    </rPh>
    <rPh sb="3" eb="4">
      <t>グ</t>
    </rPh>
    <phoneticPr fontId="1"/>
  </si>
  <si>
    <t>サーロインステーキ</t>
    <phoneticPr fontId="1"/>
  </si>
  <si>
    <t>http://slism.jp/calorie/111071/</t>
  </si>
  <si>
    <t>ごぼうと牛肉の煮物</t>
    <rPh sb="4" eb="6">
      <t>ギュウニク</t>
    </rPh>
    <rPh sb="7" eb="9">
      <t>ニモノ</t>
    </rPh>
    <phoneticPr fontId="1"/>
  </si>
  <si>
    <t>カレー</t>
    <phoneticPr fontId="1"/>
  </si>
  <si>
    <t>ボンカレーゴールド辛口</t>
    <rPh sb="9" eb="11">
      <t>カラクチ</t>
    </rPh>
    <phoneticPr fontId="1"/>
  </si>
  <si>
    <t>大塚食品</t>
    <rPh sb="0" eb="2">
      <t>オオツカ</t>
    </rPh>
    <rPh sb="2" eb="4">
      <t>ショクヒン</t>
    </rPh>
    <phoneticPr fontId="1"/>
  </si>
  <si>
    <t>ミニトマト１個</t>
    <rPh sb="6" eb="7">
      <t>コ</t>
    </rPh>
    <phoneticPr fontId="1"/>
  </si>
  <si>
    <t>http://slism.jp/calorie/106183/</t>
  </si>
  <si>
    <t>ランチパック（メンチカツ）</t>
    <phoneticPr fontId="1"/>
  </si>
  <si>
    <t>インドカリー（スパイシーチキン）</t>
    <phoneticPr fontId="1"/>
  </si>
  <si>
    <t>中村屋</t>
    <rPh sb="0" eb="3">
      <t>ナカムラヤ</t>
    </rPh>
    <phoneticPr fontId="1"/>
  </si>
  <si>
    <t>アヲハタ</t>
    <phoneticPr fontId="1"/>
  </si>
  <si>
    <t>まるごと果実（白桃）</t>
    <rPh sb="4" eb="6">
      <t>カジツ</t>
    </rPh>
    <rPh sb="7" eb="8">
      <t>シロ</t>
    </rPh>
    <rPh sb="8" eb="9">
      <t>モモ</t>
    </rPh>
    <phoneticPr fontId="1"/>
  </si>
  <si>
    <t>http://www.kewpie.co.jp/products/product.php?j_cd=49842159</t>
  </si>
  <si>
    <t>http://www.kewpie.co.jp/products/product.php?j_cd=49843347</t>
  </si>
  <si>
    <t>食パン　1/8</t>
    <rPh sb="0" eb="1">
      <t>ショク</t>
    </rPh>
    <phoneticPr fontId="1"/>
  </si>
  <si>
    <t>キンメダイ</t>
    <phoneticPr fontId="1"/>
  </si>
  <si>
    <t>食パン　1/6</t>
    <rPh sb="0" eb="1">
      <t>ショク</t>
    </rPh>
    <phoneticPr fontId="1"/>
  </si>
  <si>
    <t>http://slism.jp/calorie/101026/から換算</t>
    <rPh sb="33" eb="35">
      <t>カンザン</t>
    </rPh>
    <phoneticPr fontId="1"/>
  </si>
  <si>
    <t>http://slism.jp/calorie/101026/</t>
    <phoneticPr fontId="1"/>
  </si>
  <si>
    <t>さんまの開き</t>
    <rPh sb="4" eb="5">
      <t>ヒラ</t>
    </rPh>
    <phoneticPr fontId="1"/>
  </si>
  <si>
    <t>http://www.eatsmart.jp/do/caloriecheck/detail/param/foodCode/9999030000089</t>
  </si>
  <si>
    <t>麻婆豆腐</t>
    <rPh sb="0" eb="2">
      <t>マーボ</t>
    </rPh>
    <rPh sb="2" eb="4">
      <t>トウフ</t>
    </rPh>
    <phoneticPr fontId="1"/>
  </si>
  <si>
    <t>不二家</t>
    <rPh sb="0" eb="3">
      <t>フジヤ</t>
    </rPh>
    <phoneticPr fontId="1"/>
  </si>
  <si>
    <t>ホームパイ（1包み）</t>
    <rPh sb="7" eb="8">
      <t>ツツ</t>
    </rPh>
    <phoneticPr fontId="1"/>
  </si>
  <si>
    <t>meijiアーモンドチョコレート</t>
    <phoneticPr fontId="1"/>
  </si>
  <si>
    <t>明治製菓</t>
    <rPh sb="0" eb="2">
      <t>メイジ</t>
    </rPh>
    <rPh sb="2" eb="4">
      <t>セイカ</t>
    </rPh>
    <phoneticPr fontId="1"/>
  </si>
  <si>
    <t>meijiアーモンドチョコレート（1粒）</t>
    <rPh sb="18" eb="19">
      <t>ツブ</t>
    </rPh>
    <phoneticPr fontId="1"/>
  </si>
  <si>
    <t>薄皮つぶあんぱん（1個）</t>
    <rPh sb="0" eb="2">
      <t>ウスカワ</t>
    </rPh>
    <rPh sb="10" eb="11">
      <t>コ</t>
    </rPh>
    <phoneticPr fontId="1"/>
  </si>
  <si>
    <t>ばかうけ（青のりしょうゆ味）</t>
    <rPh sb="5" eb="6">
      <t>アオ</t>
    </rPh>
    <rPh sb="12" eb="13">
      <t>アジ</t>
    </rPh>
    <phoneticPr fontId="1"/>
  </si>
  <si>
    <t>㈱栗山米菓</t>
    <rPh sb="1" eb="3">
      <t>クリヤマ</t>
    </rPh>
    <rPh sb="3" eb="5">
      <t>ベイカ</t>
    </rPh>
    <phoneticPr fontId="1"/>
  </si>
  <si>
    <t>ばかうけ（青のりしょうゆ味）（1包）</t>
    <rPh sb="5" eb="6">
      <t>アオ</t>
    </rPh>
    <rPh sb="12" eb="13">
      <t>アジ</t>
    </rPh>
    <rPh sb="16" eb="17">
      <t>ツツミ</t>
    </rPh>
    <phoneticPr fontId="1"/>
  </si>
  <si>
    <t>横濱かりぃ</t>
  </si>
  <si>
    <t>崎陽軒</t>
    <rPh sb="0" eb="3">
      <t>キヨウケンケン</t>
    </rPh>
    <phoneticPr fontId="1"/>
  </si>
  <si>
    <t>㈱ブルボン</t>
    <phoneticPr fontId="1"/>
  </si>
  <si>
    <t>チョコチップクッキー（1枚）</t>
    <rPh sb="12" eb="13">
      <t>マイ</t>
    </rPh>
    <phoneticPr fontId="1"/>
  </si>
  <si>
    <t>バタークッキー</t>
    <phoneticPr fontId="1"/>
  </si>
  <si>
    <t>天乃野屋</t>
    <rPh sb="0" eb="1">
      <t>テン</t>
    </rPh>
    <rPh sb="1" eb="2">
      <t>ノ</t>
    </rPh>
    <rPh sb="2" eb="3">
      <t>ノ</t>
    </rPh>
    <rPh sb="3" eb="4">
      <t>ヤ</t>
    </rPh>
    <phoneticPr fontId="1"/>
  </si>
  <si>
    <t>歌舞伎揚（1枚）</t>
    <rPh sb="0" eb="3">
      <t>カブキ</t>
    </rPh>
    <rPh sb="3" eb="4">
      <t>ア</t>
    </rPh>
    <rPh sb="6" eb="7">
      <t>マイ</t>
    </rPh>
    <phoneticPr fontId="1"/>
  </si>
  <si>
    <t>ひねり揚げ</t>
    <rPh sb="3" eb="4">
      <t>ア</t>
    </rPh>
    <phoneticPr fontId="1"/>
  </si>
  <si>
    <t>おっとっと（うすしお味）</t>
    <rPh sb="10" eb="11">
      <t>アジ</t>
    </rPh>
    <phoneticPr fontId="1"/>
  </si>
  <si>
    <t>森永製菓</t>
    <rPh sb="0" eb="2">
      <t>モリナガ</t>
    </rPh>
    <rPh sb="2" eb="4">
      <t>セイカ</t>
    </rPh>
    <phoneticPr fontId="1"/>
  </si>
  <si>
    <t>とろうま牛角煮カレー（こくの中辛）</t>
    <rPh sb="4" eb="5">
      <t>ギュウ</t>
    </rPh>
    <rPh sb="5" eb="6">
      <t>カク</t>
    </rPh>
    <rPh sb="6" eb="7">
      <t>ニ</t>
    </rPh>
    <rPh sb="14" eb="15">
      <t>チュウ</t>
    </rPh>
    <rPh sb="15" eb="16">
      <t>カラ</t>
    </rPh>
    <phoneticPr fontId="1"/>
  </si>
  <si>
    <t>ハウス食品</t>
    <rPh sb="3" eb="5">
      <t>ショクヒン</t>
    </rPh>
    <phoneticPr fontId="1"/>
  </si>
  <si>
    <t>チョコダイジェスティブビスッケト（1枚）</t>
    <rPh sb="18" eb="19">
      <t>マイ</t>
    </rPh>
    <phoneticPr fontId="1"/>
  </si>
  <si>
    <t>漬物</t>
    <rPh sb="0" eb="2">
      <t>ツケモノ</t>
    </rPh>
    <phoneticPr fontId="1"/>
  </si>
  <si>
    <t>ピり辛らっきょう</t>
    <rPh sb="2" eb="3">
      <t>カラ</t>
    </rPh>
    <phoneticPr fontId="1"/>
  </si>
  <si>
    <t>たくあん漬物</t>
    <rPh sb="4" eb="6">
      <t>ツケモノ</t>
    </rPh>
    <phoneticPr fontId="1"/>
  </si>
  <si>
    <t>ヨーグルト</t>
    <phoneticPr fontId="1"/>
  </si>
  <si>
    <t>脂肪ゼロ　ストロベリーヨーグルト</t>
    <rPh sb="0" eb="2">
      <t>シボウ</t>
    </rPh>
    <phoneticPr fontId="1"/>
  </si>
  <si>
    <t>脂肪ゼロ　ブルーベリーヨーグルト</t>
    <rPh sb="0" eb="2">
      <t>シボウ</t>
    </rPh>
    <phoneticPr fontId="1"/>
  </si>
  <si>
    <t>牛乳</t>
    <rPh sb="0" eb="2">
      <t>ギュウニュウ</t>
    </rPh>
    <phoneticPr fontId="1"/>
  </si>
  <si>
    <t>赤城乳業</t>
    <rPh sb="0" eb="2">
      <t>アカギ</t>
    </rPh>
    <rPh sb="2" eb="4">
      <t>ニュウギョウ</t>
    </rPh>
    <phoneticPr fontId="1"/>
  </si>
  <si>
    <t>北海道牛乳</t>
    <rPh sb="0" eb="3">
      <t>ホッカイドウ</t>
    </rPh>
    <rPh sb="3" eb="5">
      <t>ギュウニュウ</t>
    </rPh>
    <phoneticPr fontId="1"/>
  </si>
  <si>
    <t>乳酸菌飲料</t>
    <rPh sb="0" eb="3">
      <t>ニュウサンキン</t>
    </rPh>
    <rPh sb="3" eb="5">
      <t>インリョウ</t>
    </rPh>
    <phoneticPr fontId="1"/>
  </si>
  <si>
    <t>いわし生姜煮</t>
    <rPh sb="3" eb="5">
      <t>ショウガ</t>
    </rPh>
    <rPh sb="5" eb="6">
      <t>ニ</t>
    </rPh>
    <phoneticPr fontId="1"/>
  </si>
  <si>
    <t>佃煮</t>
    <rPh sb="0" eb="2">
      <t>ツクダニ</t>
    </rPh>
    <phoneticPr fontId="1"/>
  </si>
  <si>
    <t>フジッコ煮</t>
    <rPh sb="4" eb="5">
      <t>ニ</t>
    </rPh>
    <phoneticPr fontId="1"/>
  </si>
  <si>
    <t>肉じゃがセット、なすとおくらのおろしソース、きんぴらごぼう</t>
    <rPh sb="0" eb="1">
      <t>ニク</t>
    </rPh>
    <phoneticPr fontId="1"/>
  </si>
  <si>
    <t>四川麻婆豆腐</t>
    <rPh sb="0" eb="2">
      <t>シセン</t>
    </rPh>
    <rPh sb="2" eb="4">
      <t>マーボ</t>
    </rPh>
    <rPh sb="4" eb="6">
      <t>トウフ</t>
    </rPh>
    <phoneticPr fontId="1"/>
  </si>
  <si>
    <t>ニッポンハム</t>
    <phoneticPr fontId="1"/>
  </si>
  <si>
    <t>アルトバイエルン</t>
    <phoneticPr fontId="1"/>
  </si>
  <si>
    <t>伊藤ハム</t>
    <rPh sb="0" eb="2">
      <t>イトウ</t>
    </rPh>
    <phoneticPr fontId="1"/>
  </si>
  <si>
    <t>クノール</t>
    <phoneticPr fontId="1"/>
  </si>
  <si>
    <t>Topvalue</t>
    <phoneticPr fontId="1"/>
  </si>
  <si>
    <t>http://slism.jp/calorie/112005/</t>
  </si>
  <si>
    <t>醤油</t>
    <rPh sb="0" eb="2">
      <t>ショウユ</t>
    </rPh>
    <phoneticPr fontId="1"/>
  </si>
  <si>
    <t>ポークステーキ</t>
    <phoneticPr fontId="1"/>
  </si>
  <si>
    <t>焼き豚（1枚）</t>
    <rPh sb="0" eb="1">
      <t>ヤ</t>
    </rPh>
    <rPh sb="2" eb="3">
      <t>ブタ</t>
    </rPh>
    <rPh sb="5" eb="6">
      <t>マイ</t>
    </rPh>
    <phoneticPr fontId="1"/>
  </si>
  <si>
    <t>http://slism.jp/calorie/111195/</t>
  </si>
  <si>
    <t>キャベツ</t>
    <phoneticPr fontId="1"/>
  </si>
  <si>
    <t>シーフードサラダ</t>
    <phoneticPr fontId="1"/>
  </si>
  <si>
    <t>http://slism.jp/calorie/200689/</t>
  </si>
  <si>
    <t>紅ショウガ</t>
    <rPh sb="0" eb="1">
      <t>ベニ</t>
    </rPh>
    <phoneticPr fontId="1"/>
  </si>
  <si>
    <t>新しょうが</t>
    <rPh sb="0" eb="1">
      <t>シン</t>
    </rPh>
    <phoneticPr fontId="1"/>
  </si>
  <si>
    <t>花らっきょう</t>
    <rPh sb="0" eb="1">
      <t>ハナ</t>
    </rPh>
    <phoneticPr fontId="1"/>
  </si>
  <si>
    <t>桃屋</t>
    <rPh sb="0" eb="2">
      <t>モモヤ</t>
    </rPh>
    <phoneticPr fontId="1"/>
  </si>
  <si>
    <t>花らっきょう（1個）</t>
    <rPh sb="0" eb="1">
      <t>ハナ</t>
    </rPh>
    <rPh sb="8" eb="9">
      <t>コ</t>
    </rPh>
    <phoneticPr fontId="1"/>
  </si>
  <si>
    <t>焼きちくわ（2本）</t>
    <rPh sb="0" eb="1">
      <t>ヤ</t>
    </rPh>
    <rPh sb="7" eb="8">
      <t>ホン</t>
    </rPh>
    <phoneticPr fontId="1"/>
  </si>
  <si>
    <t>紀文</t>
    <rPh sb="0" eb="2">
      <t>キブン</t>
    </rPh>
    <phoneticPr fontId="1"/>
  </si>
  <si>
    <t>http://www.kibun.co.jp/products/ss_167050a</t>
  </si>
  <si>
    <t>BOSS贅沢微糖(コーヒー)</t>
    <phoneticPr fontId="1"/>
  </si>
  <si>
    <t>〈ブレンディ〉スティック ブラック 無糖</t>
    <phoneticPr fontId="1"/>
  </si>
  <si>
    <t>マリーム</t>
    <phoneticPr fontId="1"/>
  </si>
  <si>
    <t>ポンカン</t>
    <phoneticPr fontId="1"/>
  </si>
  <si>
    <t>（ファミリマート）</t>
    <phoneticPr fontId="1"/>
  </si>
  <si>
    <t>亀田製菓</t>
    <rPh sb="0" eb="2">
      <t>カメダ</t>
    </rPh>
    <rPh sb="2" eb="4">
      <t>セイカ</t>
    </rPh>
    <phoneticPr fontId="1"/>
  </si>
  <si>
    <t>金吾堂製菓C</t>
    <rPh sb="0" eb="1">
      <t>カネ</t>
    </rPh>
    <rPh sb="1" eb="2">
      <t>ゴ</t>
    </rPh>
    <rPh sb="2" eb="3">
      <t>ドウ</t>
    </rPh>
    <rPh sb="3" eb="5">
      <t>セイカ</t>
    </rPh>
    <phoneticPr fontId="1"/>
  </si>
  <si>
    <t>松屋牛丼</t>
    <rPh sb="0" eb="2">
      <t>マツヤ</t>
    </rPh>
    <rPh sb="2" eb="4">
      <t>ギュウドン</t>
    </rPh>
    <phoneticPr fontId="18"/>
  </si>
  <si>
    <t>生姜スープ</t>
    <rPh sb="0" eb="2">
      <t>ショウガ</t>
    </rPh>
    <phoneticPr fontId="18"/>
  </si>
  <si>
    <t>ジャワカレー</t>
    <phoneticPr fontId="18"/>
  </si>
  <si>
    <t>松屋</t>
    <rPh sb="0" eb="2">
      <t>マツヤ</t>
    </rPh>
    <phoneticPr fontId="1"/>
  </si>
  <si>
    <t>きゅうりのしょうゆ漬</t>
    <rPh sb="9" eb="10">
      <t>ツ</t>
    </rPh>
    <phoneticPr fontId="1"/>
  </si>
  <si>
    <t>きぬ豆腐（4個パック80g）</t>
    <rPh sb="2" eb="4">
      <t>トウフ</t>
    </rPh>
    <rPh sb="6" eb="7">
      <t>コ</t>
    </rPh>
    <phoneticPr fontId="1"/>
  </si>
  <si>
    <t>しぼりたて生しょうゆ</t>
  </si>
  <si>
    <t xml:space="preserve"> </t>
    <phoneticPr fontId="1"/>
  </si>
  <si>
    <t xml:space="preserve">  </t>
    <phoneticPr fontId="1"/>
  </si>
  <si>
    <t>おさしみ生しょうゆ</t>
  </si>
  <si>
    <t>キッコーマン</t>
    <phoneticPr fontId="1"/>
  </si>
  <si>
    <t>みじんしょうが</t>
    <phoneticPr fontId="1"/>
  </si>
  <si>
    <t>プラム</t>
    <phoneticPr fontId="1"/>
  </si>
  <si>
    <t>http://slism.jp/calorie/107080/</t>
  </si>
  <si>
    <t>モモ</t>
    <phoneticPr fontId="1"/>
  </si>
  <si>
    <t>http://slism.jp/calorie/107136/</t>
  </si>
  <si>
    <t>崎陽軒</t>
    <rPh sb="0" eb="3">
      <t>キヨウケン</t>
    </rPh>
    <phoneticPr fontId="1"/>
  </si>
  <si>
    <t>納豆</t>
    <rPh sb="0" eb="2">
      <t>ナットウ</t>
    </rPh>
    <phoneticPr fontId="1"/>
  </si>
  <si>
    <t>小粒納豆</t>
    <rPh sb="0" eb="2">
      <t>コツブ</t>
    </rPh>
    <rPh sb="2" eb="4">
      <t>ナットウ</t>
    </rPh>
    <phoneticPr fontId="1"/>
  </si>
  <si>
    <t>きざみ高菜漬</t>
    <rPh sb="3" eb="5">
      <t>タカナ</t>
    </rPh>
    <rPh sb="5" eb="6">
      <t>ツ</t>
    </rPh>
    <phoneticPr fontId="1"/>
  </si>
  <si>
    <t>本格四川辛さ、ほとばしる麻婆丼</t>
    <rPh sb="0" eb="2">
      <t>ホンカク</t>
    </rPh>
    <rPh sb="2" eb="4">
      <t>シセン</t>
    </rPh>
    <rPh sb="4" eb="5">
      <t>カラ</t>
    </rPh>
    <rPh sb="12" eb="14">
      <t>マーボ</t>
    </rPh>
    <rPh sb="14" eb="15">
      <t>ドンブリ</t>
    </rPh>
    <phoneticPr fontId="1"/>
  </si>
  <si>
    <t>新宿中村屋</t>
    <rPh sb="0" eb="2">
      <t>シンジュク</t>
    </rPh>
    <rPh sb="2" eb="5">
      <t>ナカムラヤ</t>
    </rPh>
    <phoneticPr fontId="1"/>
  </si>
  <si>
    <t>http://slism.jp/calorie/110056/</t>
  </si>
  <si>
    <t>ブランデーケーキ</t>
    <phoneticPr fontId="1"/>
  </si>
  <si>
    <t>横濱苑</t>
    <rPh sb="0" eb="2">
      <t>ヨコハマ</t>
    </rPh>
    <rPh sb="2" eb="3">
      <t>エン</t>
    </rPh>
    <phoneticPr fontId="1"/>
  </si>
  <si>
    <t>http://slism.jp/calorie/200537/</t>
  </si>
  <si>
    <t>マグロ刺身（７切れ）</t>
    <rPh sb="3" eb="5">
      <t>サシミ</t>
    </rPh>
    <rPh sb="7" eb="8">
      <t>キ</t>
    </rPh>
    <phoneticPr fontId="1"/>
  </si>
  <si>
    <t>http://slism.jp/calorie/200670/</t>
  </si>
  <si>
    <t>アイスクリーム</t>
    <phoneticPr fontId="1"/>
  </si>
  <si>
    <t>http://slism.jp/calorie/113043/</t>
  </si>
  <si>
    <t>ポテトチップ（あっさりのりしお味）</t>
    <rPh sb="15" eb="16">
      <t>アジ</t>
    </rPh>
    <phoneticPr fontId="1"/>
  </si>
  <si>
    <t>豆腐</t>
    <rPh sb="0" eb="2">
      <t>トウフ</t>
    </rPh>
    <phoneticPr fontId="1"/>
  </si>
  <si>
    <t>だしをきかせたスープ付 たまご豆腐</t>
  </si>
  <si>
    <t>なめらかな金ごま豆腐</t>
    <rPh sb="5" eb="6">
      <t>キン</t>
    </rPh>
    <rPh sb="8" eb="10">
      <t>トウフ</t>
    </rPh>
    <phoneticPr fontId="1"/>
  </si>
  <si>
    <t>食パン　1/4</t>
    <rPh sb="0" eb="1">
      <t>ショク</t>
    </rPh>
    <phoneticPr fontId="1"/>
  </si>
  <si>
    <t>http://www.topvalu.net/items/detail.php?id=9540&amp;sid=2&amp;cid=56&amp;mid=179</t>
  </si>
  <si>
    <t>ポテトチップ（あっさりうすしお味）</t>
    <rPh sb="15" eb="16">
      <t>アジ</t>
    </rPh>
    <phoneticPr fontId="1"/>
  </si>
  <si>
    <t>赤ワイン</t>
    <rPh sb="0" eb="1">
      <t>アカ</t>
    </rPh>
    <phoneticPr fontId="1"/>
  </si>
  <si>
    <t>http://slism.jp/calorie/116011/</t>
  </si>
  <si>
    <t>高原ミックス</t>
    <rPh sb="0" eb="2">
      <t>コウゲン</t>
    </rPh>
    <phoneticPr fontId="1"/>
  </si>
  <si>
    <t>谷口醸造</t>
    <rPh sb="0" eb="2">
      <t>タニグチ</t>
    </rPh>
    <rPh sb="2" eb="4">
      <t>ジョウゾウ</t>
    </rPh>
    <phoneticPr fontId="1"/>
  </si>
  <si>
    <t>http://slism.jp/calorie/106061/</t>
  </si>
  <si>
    <t>じゃがいも（M1個）</t>
    <rPh sb="8" eb="9">
      <t>コ</t>
    </rPh>
    <phoneticPr fontId="1"/>
  </si>
  <si>
    <t>トマト（M1個）</t>
    <rPh sb="6" eb="7">
      <t>コ</t>
    </rPh>
    <phoneticPr fontId="1"/>
  </si>
  <si>
    <t>まぐろたたき</t>
    <phoneticPr fontId="1"/>
  </si>
  <si>
    <t>http://slism.jp/calorie/200582/</t>
  </si>
  <si>
    <t>暴君ハバネロ</t>
    <rPh sb="0" eb="2">
      <t>ボウクン</t>
    </rPh>
    <phoneticPr fontId="1"/>
  </si>
  <si>
    <t>東ハト</t>
    <rPh sb="0" eb="1">
      <t>トウ</t>
    </rPh>
    <phoneticPr fontId="1"/>
  </si>
  <si>
    <t>窯出しとろけるプリンリッチ</t>
    <rPh sb="0" eb="1">
      <t>カマ</t>
    </rPh>
    <rPh sb="1" eb="2">
      <t>ダ</t>
    </rPh>
    <phoneticPr fontId="1"/>
  </si>
  <si>
    <t>サンクス</t>
    <phoneticPr fontId="1"/>
  </si>
  <si>
    <t>デミグラスソース</t>
    <phoneticPr fontId="1"/>
  </si>
  <si>
    <t>雪印</t>
    <rPh sb="0" eb="2">
      <t>ユキジルシ</t>
    </rPh>
    <phoneticPr fontId="1"/>
  </si>
  <si>
    <t>北海道バター</t>
    <rPh sb="0" eb="3">
      <t>ホッカイドウ</t>
    </rPh>
    <phoneticPr fontId="1"/>
  </si>
  <si>
    <t>スカイバー6本入り</t>
    <rPh sb="6" eb="7">
      <t>ホン</t>
    </rPh>
    <rPh sb="7" eb="8">
      <t>イ</t>
    </rPh>
    <phoneticPr fontId="1"/>
  </si>
  <si>
    <t>江崎グリコ</t>
    <rPh sb="0" eb="2">
      <t>エザキ</t>
    </rPh>
    <phoneticPr fontId="1"/>
  </si>
  <si>
    <t>たらこスパゲッティ</t>
    <phoneticPr fontId="1"/>
  </si>
  <si>
    <t>岩塚製菓</t>
    <rPh sb="0" eb="1">
      <t>イワ</t>
    </rPh>
    <rPh sb="1" eb="2">
      <t>ヅカ</t>
    </rPh>
    <rPh sb="2" eb="4">
      <t>セイカ</t>
    </rPh>
    <phoneticPr fontId="1"/>
  </si>
  <si>
    <t>田舎のおかき（1本あたり）</t>
    <rPh sb="0" eb="2">
      <t>イナカ</t>
    </rPh>
    <rPh sb="8" eb="9">
      <t>ホン</t>
    </rPh>
    <phoneticPr fontId="1"/>
  </si>
  <si>
    <t>鰻重（鹿児島産鰻使用）</t>
    <rPh sb="0" eb="1">
      <t>ウナギ</t>
    </rPh>
    <rPh sb="1" eb="2">
      <t>ジュウ</t>
    </rPh>
    <rPh sb="3" eb="6">
      <t>カゴシマ</t>
    </rPh>
    <rPh sb="6" eb="7">
      <t>サン</t>
    </rPh>
    <rPh sb="7" eb="8">
      <t>ウナギ</t>
    </rPh>
    <rPh sb="8" eb="10">
      <t>シヨウ</t>
    </rPh>
    <phoneticPr fontId="1"/>
  </si>
  <si>
    <t>イオン</t>
    <phoneticPr fontId="1"/>
  </si>
  <si>
    <t>http://www.topvalu.net/items/detail.php?id=10695&amp;sid=2&amp;cid=62</t>
  </si>
  <si>
    <t>寺岡有機醸造</t>
  </si>
  <si>
    <t>ハラミ</t>
    <phoneticPr fontId="1"/>
  </si>
  <si>
    <t>http://www.eatsmart.jp/do/caloriecheck/detail/param/foodCode/9999030000430</t>
  </si>
  <si>
    <t>ハム</t>
    <phoneticPr fontId="1"/>
  </si>
  <si>
    <t>イカ</t>
    <phoneticPr fontId="1"/>
  </si>
  <si>
    <t>カニグラタン</t>
    <phoneticPr fontId="1"/>
  </si>
  <si>
    <t>サクラエビ</t>
    <phoneticPr fontId="1"/>
  </si>
  <si>
    <t>ピーマンM</t>
    <phoneticPr fontId="1"/>
  </si>
  <si>
    <t>http://slism.jp/calorie/106182/</t>
    <phoneticPr fontId="1"/>
  </si>
  <si>
    <t>キュウリ（M1個）</t>
    <rPh sb="7" eb="8">
      <t>コ</t>
    </rPh>
    <phoneticPr fontId="1"/>
  </si>
  <si>
    <t>http://slism.jp/calorie/106065/</t>
  </si>
  <si>
    <t>パインジャム</t>
    <phoneticPr fontId="1"/>
  </si>
  <si>
    <t>ドレッシング</t>
    <phoneticPr fontId="1"/>
  </si>
  <si>
    <t>青じそノンオイル</t>
    <rPh sb="0" eb="1">
      <t>アオ</t>
    </rPh>
    <phoneticPr fontId="1"/>
  </si>
  <si>
    <t>オニオンソテー使用 炒め玉ねぎドレッシング</t>
    <phoneticPr fontId="1"/>
  </si>
  <si>
    <t>絹ごし豆腐</t>
    <rPh sb="0" eb="1">
      <t>キヌ</t>
    </rPh>
    <rPh sb="3" eb="5">
      <t>トウフ</t>
    </rPh>
    <phoneticPr fontId="1"/>
  </si>
  <si>
    <t>http://slism.jp/calorie/104033/</t>
  </si>
  <si>
    <t>UCC</t>
    <phoneticPr fontId="1"/>
  </si>
  <si>
    <t>アルコール</t>
    <phoneticPr fontId="1"/>
  </si>
  <si>
    <t>ケーキ（ショート）</t>
    <phoneticPr fontId="1"/>
  </si>
  <si>
    <t>ピザまん</t>
    <phoneticPr fontId="1"/>
  </si>
  <si>
    <t>土用餅（1個）</t>
    <rPh sb="0" eb="2">
      <t>ドヨウ</t>
    </rPh>
    <rPh sb="2" eb="3">
      <t>モチ</t>
    </rPh>
    <rPh sb="5" eb="6">
      <t>コ</t>
    </rPh>
    <phoneticPr fontId="1"/>
  </si>
  <si>
    <t>http://www.karadakara.com/note/some/meal/detail/st14/10026484.html</t>
  </si>
  <si>
    <t>うなろーる</t>
    <phoneticPr fontId="1"/>
  </si>
  <si>
    <t>あわしま堂</t>
    <rPh sb="4" eb="5">
      <t>ドウ</t>
    </rPh>
    <phoneticPr fontId="1"/>
  </si>
  <si>
    <t>カカオ分5% チョコクリーム</t>
    <phoneticPr fontId="1"/>
  </si>
  <si>
    <t>http://slism.jp/calorie/111129/</t>
  </si>
  <si>
    <t>http://slism.jp/calorie/111183/</t>
    <phoneticPr fontId="1"/>
  </si>
  <si>
    <t>つみれ</t>
    <phoneticPr fontId="1"/>
  </si>
  <si>
    <t>とうもろこし</t>
    <phoneticPr fontId="1"/>
  </si>
  <si>
    <t>http://slism.jp/calorie/106175/</t>
  </si>
  <si>
    <t>からし</t>
    <phoneticPr fontId="1"/>
  </si>
  <si>
    <t>http://slism.jp/calorie/117058/</t>
  </si>
  <si>
    <t>梨</t>
    <rPh sb="0" eb="1">
      <t>ナシ</t>
    </rPh>
    <phoneticPr fontId="1"/>
  </si>
  <si>
    <t>http://slism.jp/calorie/107088/</t>
  </si>
  <si>
    <t>http://www.topvalu.net/items/detail.php?id=6587&amp;sid=2&amp;cid=56&amp;mid=176</t>
  </si>
  <si>
    <t>さくさくとした食感 コーンフレーク フロストシュガー、牛乳</t>
    <rPh sb="27" eb="29">
      <t>ギュウニュウ</t>
    </rPh>
    <phoneticPr fontId="1"/>
  </si>
  <si>
    <t>http://www.topvalu.net/items/detail.php?id=6587&amp;sid=2&amp;cid=56&amp;mid=176</t>
    <phoneticPr fontId="1"/>
  </si>
  <si>
    <t>さくさくとした食感 コーンフレーク フロストシュガー</t>
    <phoneticPr fontId="1"/>
  </si>
  <si>
    <t>焼きちくわ20g増量（2本）</t>
    <rPh sb="0" eb="1">
      <t>ヤ</t>
    </rPh>
    <rPh sb="8" eb="10">
      <t>ゾウリョウ</t>
    </rPh>
    <rPh sb="12" eb="13">
      <t>ホン</t>
    </rPh>
    <phoneticPr fontId="1"/>
  </si>
  <si>
    <t>うまみとコクのなす入りミートソース</t>
    <rPh sb="9" eb="10">
      <t>イ</t>
    </rPh>
    <phoneticPr fontId="1"/>
  </si>
  <si>
    <t>　</t>
    <phoneticPr fontId="1"/>
  </si>
  <si>
    <t>減塩しょうゆ</t>
    <rPh sb="0" eb="2">
      <t>ゲンエン</t>
    </rPh>
    <phoneticPr fontId="1"/>
  </si>
  <si>
    <t>枝豆</t>
    <rPh sb="0" eb="2">
      <t>エダマメ</t>
    </rPh>
    <phoneticPr fontId="1"/>
  </si>
  <si>
    <t>http://slism.jp/calorie/106015/</t>
  </si>
  <si>
    <t>http://slism.jp/calorie/106228/</t>
    <phoneticPr fontId="1"/>
  </si>
  <si>
    <t>こねぎ(99g)</t>
    <phoneticPr fontId="1"/>
  </si>
  <si>
    <t>レタス(100g)</t>
    <phoneticPr fontId="1"/>
  </si>
  <si>
    <t>キャベツ(100g)</t>
    <phoneticPr fontId="1"/>
  </si>
  <si>
    <t>エビグラタン</t>
    <phoneticPr fontId="1"/>
  </si>
  <si>
    <t>http://slism.jp/calorie/106191/</t>
  </si>
  <si>
    <t>ナス（S1個）</t>
    <rPh sb="5" eb="6">
      <t>コ</t>
    </rPh>
    <phoneticPr fontId="1"/>
  </si>
  <si>
    <t>きゅうりの漬物（1本）</t>
    <rPh sb="5" eb="7">
      <t>ツケモノ</t>
    </rPh>
    <rPh sb="9" eb="10">
      <t>ホン</t>
    </rPh>
    <phoneticPr fontId="1"/>
  </si>
  <si>
    <t>http://slism.jp/calorie/106066/</t>
  </si>
  <si>
    <t>ハクサイ漬物（50g）</t>
    <rPh sb="4" eb="6">
      <t>ツケモノ</t>
    </rPh>
    <phoneticPr fontId="1"/>
  </si>
  <si>
    <t>http://slism.jp/calorie/106235/</t>
  </si>
  <si>
    <t>なす漬物（200g）</t>
    <rPh sb="2" eb="4">
      <t>ツケモノ</t>
    </rPh>
    <phoneticPr fontId="1"/>
  </si>
  <si>
    <t>http://slism.jp/calorie/106195/</t>
  </si>
  <si>
    <t>キャベツ浅漬物（1皿分）</t>
    <rPh sb="4" eb="5">
      <t>アサ</t>
    </rPh>
    <rPh sb="5" eb="7">
      <t>ツケモノ</t>
    </rPh>
    <rPh sb="9" eb="10">
      <t>サラ</t>
    </rPh>
    <rPh sb="10" eb="11">
      <t>ブン</t>
    </rPh>
    <phoneticPr fontId="1"/>
  </si>
  <si>
    <t>http://www.eatsmart.jp/do/caloriecheck/detail/param/foodCode/9999030001273</t>
  </si>
  <si>
    <t>呉海軍肉じゃがカレーコロッケ</t>
    <rPh sb="3" eb="4">
      <t>ニク</t>
    </rPh>
    <phoneticPr fontId="1"/>
  </si>
  <si>
    <t>http://www.maruha-nichiro.co.jp/products/product.php?j=4902165493399</t>
  </si>
  <si>
    <t>マルハニチロ㈱</t>
  </si>
  <si>
    <t>　</t>
    <phoneticPr fontId="1"/>
  </si>
  <si>
    <t>　</t>
    <phoneticPr fontId="1"/>
  </si>
  <si>
    <t>ヤクルト</t>
    <phoneticPr fontId="1"/>
  </si>
  <si>
    <t>http://www.yakult.co.jp/products/component.html</t>
  </si>
  <si>
    <t>ヤクルトジョアプレーン</t>
    <phoneticPr fontId="1"/>
  </si>
  <si>
    <t>シーフードヌードル</t>
    <phoneticPr fontId="1"/>
  </si>
  <si>
    <t>炙り(あぶり）サンマ寿司（1切れ）</t>
    <rPh sb="0" eb="1">
      <t>アブル</t>
    </rPh>
    <rPh sb="10" eb="12">
      <t>スシ</t>
    </rPh>
    <rPh sb="14" eb="15">
      <t>キ</t>
    </rPh>
    <phoneticPr fontId="1"/>
  </si>
  <si>
    <t>http://www.eiyoukeisan.com/calorie/gramphoto/zsihanhin/countrymaam.html</t>
  </si>
  <si>
    <t>カントリーマアム（1個）</t>
    <rPh sb="10" eb="11">
      <t>コ</t>
    </rPh>
    <phoneticPr fontId="1"/>
  </si>
  <si>
    <t>具だくさん太巻き、金ごま入りいなり 助六寿司</t>
  </si>
  <si>
    <t>オムライス</t>
    <phoneticPr fontId="1"/>
  </si>
  <si>
    <t>http://slism.jp/calorie/200058/</t>
  </si>
  <si>
    <t>http://www.topvalu.net/items/detail.php?id=5155</t>
  </si>
  <si>
    <t>厚切りロースハムステーキ</t>
  </si>
  <si>
    <t>エバラ</t>
    <phoneticPr fontId="1"/>
  </si>
  <si>
    <t>http://www.ebarafoods.com/products/syouhin_details.php?hbkid=1&amp;briid=3&amp;shgid=54&amp;shnid=101</t>
  </si>
  <si>
    <t>　</t>
    <phoneticPr fontId="1"/>
  </si>
  <si>
    <t>カルビ丼</t>
    <rPh sb="3" eb="4">
      <t>ドン</t>
    </rPh>
    <phoneticPr fontId="1"/>
  </si>
  <si>
    <t>井村屋</t>
    <rPh sb="0" eb="3">
      <t>イムラヤ</t>
    </rPh>
    <phoneticPr fontId="1"/>
  </si>
  <si>
    <t>えいようかん（1本）</t>
    <rPh sb="8" eb="9">
      <t>ホン</t>
    </rPh>
    <phoneticPr fontId="1"/>
  </si>
  <si>
    <t>味の素</t>
    <rPh sb="0" eb="1">
      <t>アジ</t>
    </rPh>
    <rPh sb="2" eb="3">
      <t>モト</t>
    </rPh>
    <phoneticPr fontId="1"/>
  </si>
  <si>
    <t>アジシオ(1回、1/50)</t>
    <rPh sb="6" eb="7">
      <t>カイ</t>
    </rPh>
    <phoneticPr fontId="1"/>
  </si>
  <si>
    <t>http://www.ajinomoto.co.jp/products/detail/?ProductName=ajishio</t>
  </si>
  <si>
    <t>クリーミーカルボナーラスパゲティ</t>
    <phoneticPr fontId="1"/>
  </si>
  <si>
    <t>お好み焼き</t>
    <rPh sb="1" eb="2">
      <t>コノ</t>
    </rPh>
    <rPh sb="3" eb="4">
      <t>ヤ</t>
    </rPh>
    <phoneticPr fontId="1"/>
  </si>
  <si>
    <t>ヴェルデ</t>
  </si>
  <si>
    <t>http://www.kewpie.co.jp/products/product.php?j_cd=4901577038662</t>
  </si>
  <si>
    <t>メロンパン風トーストスプレッド(1回分）</t>
    <rPh sb="17" eb="18">
      <t>カイ</t>
    </rPh>
    <rPh sb="18" eb="19">
      <t>ブン</t>
    </rPh>
    <phoneticPr fontId="1"/>
  </si>
  <si>
    <t>亀田製菓</t>
    <rPh sb="0" eb="2">
      <t>カメダ</t>
    </rPh>
    <rPh sb="2" eb="4">
      <t>セイカ</t>
    </rPh>
    <phoneticPr fontId="1"/>
  </si>
  <si>
    <t>柿の種わさび（1個包み）</t>
    <rPh sb="0" eb="1">
      <t>カキ</t>
    </rPh>
    <rPh sb="2" eb="3">
      <t>タネ</t>
    </rPh>
    <rPh sb="8" eb="9">
      <t>コ</t>
    </rPh>
    <rPh sb="9" eb="10">
      <t>ツツ</t>
    </rPh>
    <phoneticPr fontId="1"/>
  </si>
  <si>
    <t>価格</t>
    <rPh sb="0" eb="2">
      <t>カカク</t>
    </rPh>
    <phoneticPr fontId="19"/>
  </si>
  <si>
    <t>価格</t>
    <rPh sb="0" eb="2">
      <t>カカク</t>
    </rPh>
    <phoneticPr fontId="1"/>
  </si>
  <si>
    <t>価格</t>
    <rPh sb="0" eb="2">
      <t>カカク</t>
    </rPh>
    <phoneticPr fontId="1"/>
  </si>
  <si>
    <t>カップヌードル</t>
    <phoneticPr fontId="1"/>
  </si>
  <si>
    <t>卵（6個入り）</t>
    <rPh sb="0" eb="1">
      <t>タマゴ</t>
    </rPh>
    <rPh sb="3" eb="4">
      <t>コ</t>
    </rPh>
    <rPh sb="4" eb="5">
      <t>イ</t>
    </rPh>
    <phoneticPr fontId="1"/>
  </si>
  <si>
    <t>〈ちょっと贅沢な珈琲店〉スティックコーヒー プレミアムビター</t>
    <phoneticPr fontId="1"/>
  </si>
  <si>
    <t>マキシム</t>
    <phoneticPr fontId="1"/>
  </si>
  <si>
    <t>一平ちゃん夜店の焼そば</t>
    <rPh sb="0" eb="2">
      <t>イッペイ</t>
    </rPh>
    <rPh sb="5" eb="7">
      <t>ヨミセ</t>
    </rPh>
    <rPh sb="8" eb="9">
      <t>ヤ</t>
    </rPh>
    <phoneticPr fontId="1"/>
  </si>
  <si>
    <t>明星</t>
    <rPh sb="0" eb="2">
      <t>ミョウジョウ</t>
    </rPh>
    <phoneticPr fontId="1"/>
  </si>
  <si>
    <t>カップヌードルカレー</t>
    <phoneticPr fontId="1"/>
  </si>
  <si>
    <t>塩胡椒</t>
    <rPh sb="0" eb="1">
      <t>シオ</t>
    </rPh>
    <rPh sb="1" eb="3">
      <t>コショウ</t>
    </rPh>
    <phoneticPr fontId="1"/>
  </si>
  <si>
    <t>カップヌードルライト</t>
    <phoneticPr fontId="1"/>
  </si>
  <si>
    <t>ヤクルトジョアプレーンストロベリー125ml</t>
    <phoneticPr fontId="1"/>
  </si>
  <si>
    <t>ハンバーグ（85g）</t>
    <phoneticPr fontId="1"/>
  </si>
  <si>
    <t>マルシン</t>
    <phoneticPr fontId="1"/>
  </si>
  <si>
    <t>フィッシュソーセージ　75g</t>
    <phoneticPr fontId="1"/>
  </si>
  <si>
    <t>ガリガリ君（ソーダ）455ml</t>
    <rPh sb="4" eb="5">
      <t>クン</t>
    </rPh>
    <phoneticPr fontId="1"/>
  </si>
  <si>
    <t>キャラメルコーン91g</t>
    <phoneticPr fontId="1"/>
  </si>
  <si>
    <t>ハッピーターン（チーズ味）120g（1枚）</t>
    <rPh sb="11" eb="12">
      <t>アジ</t>
    </rPh>
    <rPh sb="19" eb="20">
      <t>マイ</t>
    </rPh>
    <phoneticPr fontId="1"/>
  </si>
  <si>
    <t>こしょう煎餅20枚（1枚）</t>
    <rPh sb="4" eb="6">
      <t>センベイ</t>
    </rPh>
    <rPh sb="8" eb="9">
      <t>マイ</t>
    </rPh>
    <rPh sb="11" eb="12">
      <t>マイ</t>
    </rPh>
    <phoneticPr fontId="1"/>
  </si>
  <si>
    <t>アイス モナ王バニラ 100ml×5個</t>
    <phoneticPr fontId="1"/>
  </si>
  <si>
    <t>ロッテ</t>
    <phoneticPr fontId="1"/>
  </si>
  <si>
    <t>しじみ生姜こんぶ76g</t>
    <rPh sb="3" eb="5">
      <t>ショウガ</t>
    </rPh>
    <phoneticPr fontId="1"/>
  </si>
  <si>
    <t>そうざい（ポテトサラダ）１10g</t>
    <phoneticPr fontId="1"/>
  </si>
  <si>
    <t>ポテトサラダ95g</t>
    <phoneticPr fontId="1"/>
  </si>
  <si>
    <t>そうざい（肉じゃが）190g</t>
    <rPh sb="5" eb="6">
      <t>ニク</t>
    </rPh>
    <phoneticPr fontId="1"/>
  </si>
  <si>
    <t>からし漬けの素[ピロータイプ]90g</t>
    <phoneticPr fontId="1"/>
  </si>
  <si>
    <t>浅漬けの素　あっさり塩味 500ml</t>
    <rPh sb="0" eb="1">
      <t>アサ</t>
    </rPh>
    <rPh sb="1" eb="2">
      <t>ヅ</t>
    </rPh>
    <rPh sb="4" eb="5">
      <t>ス</t>
    </rPh>
    <rPh sb="10" eb="12">
      <t>シオアジ</t>
    </rPh>
    <phoneticPr fontId="1"/>
  </si>
  <si>
    <t>セレクト国産たまねぎドレッシング190ml</t>
    <rPh sb="4" eb="6">
      <t>コクサン</t>
    </rPh>
    <phoneticPr fontId="1"/>
  </si>
  <si>
    <t>http://slism.jp/calorie/200815/</t>
  </si>
  <si>
    <t>カボチャの煮物133.3g</t>
    <rPh sb="5" eb="7">
      <t>ニモノ</t>
    </rPh>
    <phoneticPr fontId="1"/>
  </si>
  <si>
    <t>わかさぎ甘露煮</t>
    <rPh sb="4" eb="7">
      <t>カンロニ</t>
    </rPh>
    <phoneticPr fontId="1"/>
  </si>
  <si>
    <t>ダブルパック 絹とうふ パック200g×2</t>
  </si>
  <si>
    <t>相模屋</t>
  </si>
  <si>
    <t>とうがん</t>
    <phoneticPr fontId="1"/>
  </si>
  <si>
    <t>http://slism.jp/calorie/106173/</t>
  </si>
  <si>
    <t>クリ(1個）</t>
    <rPh sb="4" eb="5">
      <t>コ</t>
    </rPh>
    <phoneticPr fontId="1"/>
  </si>
  <si>
    <t>http://slism.jp/calorie/105010/</t>
  </si>
  <si>
    <t>カップヌードルシーフードヌードルライト</t>
    <phoneticPr fontId="1"/>
  </si>
  <si>
    <t>栗ご飯</t>
    <rPh sb="0" eb="1">
      <t>クリ</t>
    </rPh>
    <rPh sb="2" eb="3">
      <t>ハン</t>
    </rPh>
    <phoneticPr fontId="1"/>
  </si>
  <si>
    <t>http://slism.jp/calorie/200192/</t>
  </si>
  <si>
    <t>さんまの刺身（10切れ）</t>
    <rPh sb="4" eb="6">
      <t>サシミ</t>
    </rPh>
    <rPh sb="9" eb="10">
      <t>キ</t>
    </rPh>
    <phoneticPr fontId="1"/>
  </si>
  <si>
    <t>http://slism.jp/calorie/200672/</t>
  </si>
  <si>
    <t>刺身のツマ（ダイコン）</t>
    <rPh sb="0" eb="2">
      <t>サシミ</t>
    </rPh>
    <phoneticPr fontId="1"/>
  </si>
  <si>
    <t>https://www.eatsmart.jp/do/caloriecheck/detail/param/foodCode/9999030001234</t>
  </si>
  <si>
    <t>チキンナゲット330g</t>
    <phoneticPr fontId="1"/>
  </si>
  <si>
    <t>数</t>
    <rPh sb="0" eb="1">
      <t>スウ</t>
    </rPh>
    <phoneticPr fontId="19"/>
  </si>
  <si>
    <t>そうざい（野菜スパゲティサラダ）</t>
    <rPh sb="5" eb="7">
      <t>ヤサイ</t>
    </rPh>
    <phoneticPr fontId="1"/>
  </si>
  <si>
    <t>焼きちくわ(魚肉ねり製品）30g/本</t>
    <rPh sb="0" eb="1">
      <t>ヤ</t>
    </rPh>
    <rPh sb="6" eb="8">
      <t>ギョニク</t>
    </rPh>
    <rPh sb="10" eb="12">
      <t>セイヒン</t>
    </rPh>
    <rPh sb="17" eb="18">
      <t>ホン</t>
    </rPh>
    <phoneticPr fontId="1"/>
  </si>
  <si>
    <t>いわしのお魚バーグ 袋85g</t>
  </si>
  <si>
    <t>焼き海苔(1枚）</t>
    <rPh sb="6" eb="7">
      <t>マイ</t>
    </rPh>
    <phoneticPr fontId="1"/>
  </si>
  <si>
    <t>http://slism.jp/calorie/109004/</t>
  </si>
  <si>
    <t>コーンのお豆腐バーグ</t>
    <phoneticPr fontId="1"/>
  </si>
  <si>
    <t>塩こうじ</t>
    <phoneticPr fontId="1"/>
  </si>
  <si>
    <t>https://www.topvalu.net/items/detail/4902121771011/</t>
  </si>
  <si>
    <t>ごはん付きワントレー白身魚フライタルタルソース255g</t>
    <rPh sb="3" eb="4">
      <t>ツ</t>
    </rPh>
    <rPh sb="10" eb="12">
      <t>シロミ</t>
    </rPh>
    <rPh sb="12" eb="13">
      <t>サカナ</t>
    </rPh>
    <phoneticPr fontId="1"/>
  </si>
  <si>
    <t>ご飯付きワントレーレディミール鯖の味噌煮 231g</t>
    <rPh sb="1" eb="2">
      <t>ハン</t>
    </rPh>
    <rPh sb="2" eb="3">
      <t>ツ</t>
    </rPh>
    <rPh sb="15" eb="16">
      <t>サバ</t>
    </rPh>
    <rPh sb="17" eb="20">
      <t>ミソニ</t>
    </rPh>
    <phoneticPr fontId="1"/>
  </si>
  <si>
    <t>ご飯付きワントレー根菜とがんもどきの煮物　267g</t>
    <rPh sb="1" eb="2">
      <t>ハン</t>
    </rPh>
    <rPh sb="2" eb="3">
      <t>ツ</t>
    </rPh>
    <rPh sb="9" eb="11">
      <t>コンサイ</t>
    </rPh>
    <rPh sb="18" eb="20">
      <t>ニモノ</t>
    </rPh>
    <phoneticPr fontId="1"/>
  </si>
  <si>
    <t>ご飯付きワントレーダッカルビ風鶏肉の辛味噌だれ　280g</t>
    <rPh sb="1" eb="2">
      <t>ハン</t>
    </rPh>
    <rPh sb="2" eb="3">
      <t>ツ</t>
    </rPh>
    <rPh sb="14" eb="15">
      <t>フウ</t>
    </rPh>
    <rPh sb="15" eb="17">
      <t>トリニク</t>
    </rPh>
    <rPh sb="18" eb="21">
      <t>カラミソ</t>
    </rPh>
    <phoneticPr fontId="1"/>
  </si>
  <si>
    <t>長いもの磯辺揚げ(中0.5カット）</t>
    <rPh sb="0" eb="1">
      <t>ナガ</t>
    </rPh>
    <rPh sb="4" eb="6">
      <t>イソベ</t>
    </rPh>
    <rPh sb="6" eb="7">
      <t>ア</t>
    </rPh>
    <rPh sb="9" eb="10">
      <t>ナカ</t>
    </rPh>
    <phoneticPr fontId="1"/>
  </si>
  <si>
    <t>http://www.karadakara.com/note/some/meal/detail/2tk4/10202769.html</t>
  </si>
  <si>
    <t>しらす(10g)</t>
    <phoneticPr fontId="1"/>
  </si>
  <si>
    <t>ご飯付きワントレー豚肉とキャベツの塩炒め 228g</t>
    <rPh sb="1" eb="2">
      <t>ハン</t>
    </rPh>
    <rPh sb="2" eb="3">
      <t>ツ</t>
    </rPh>
    <rPh sb="17" eb="18">
      <t>シオ</t>
    </rPh>
    <rPh sb="18" eb="19">
      <t>イタ</t>
    </rPh>
    <phoneticPr fontId="1"/>
  </si>
  <si>
    <t>やさい揚げ国野菜4枚入り（1枚）</t>
    <rPh sb="3" eb="4">
      <t>ア</t>
    </rPh>
    <rPh sb="5" eb="6">
      <t>コク</t>
    </rPh>
    <rPh sb="6" eb="8">
      <t>ヤサイ</t>
    </rPh>
    <rPh sb="9" eb="11">
      <t>マイイ</t>
    </rPh>
    <rPh sb="14" eb="15">
      <t>マイ</t>
    </rPh>
    <phoneticPr fontId="1"/>
  </si>
  <si>
    <t>ちくわ120g（1本）</t>
    <rPh sb="9" eb="10">
      <t>ホン</t>
    </rPh>
    <phoneticPr fontId="1"/>
  </si>
  <si>
    <t>炒め野菜　100g</t>
    <rPh sb="0" eb="1">
      <t>イタ</t>
    </rPh>
    <rPh sb="2" eb="4">
      <t>ヤサイ</t>
    </rPh>
    <phoneticPr fontId="1"/>
  </si>
  <si>
    <t>牛豚サイコロステーキ用　150g</t>
    <rPh sb="0" eb="1">
      <t>ギュウ</t>
    </rPh>
    <rPh sb="1" eb="2">
      <t>ブタ</t>
    </rPh>
    <rPh sb="10" eb="11">
      <t>ヨウ</t>
    </rPh>
    <phoneticPr fontId="1"/>
  </si>
  <si>
    <t>ビタミンE入りたまご　6個入り</t>
    <rPh sb="5" eb="6">
      <t>イ</t>
    </rPh>
    <rPh sb="12" eb="13">
      <t>コ</t>
    </rPh>
    <rPh sb="13" eb="14">
      <t>イ</t>
    </rPh>
    <phoneticPr fontId="1"/>
  </si>
  <si>
    <t>なす入ミートソーススパゲティ300g</t>
    <rPh sb="2" eb="3">
      <t>イ</t>
    </rPh>
    <phoneticPr fontId="1"/>
  </si>
  <si>
    <t>あさりと海老のスパゲッティ　264g</t>
    <rPh sb="4" eb="6">
      <t>エビ</t>
    </rPh>
    <phoneticPr fontId="1"/>
  </si>
  <si>
    <t>ペスカトーレスパゲッティ300g</t>
    <phoneticPr fontId="1"/>
  </si>
  <si>
    <t>鶏とごぼうのガーリックソーススパゲッティ　257g</t>
    <rPh sb="0" eb="1">
      <t>トリ</t>
    </rPh>
    <phoneticPr fontId="1"/>
  </si>
  <si>
    <t>緑茶ティーバッグ　2g×40入</t>
    <rPh sb="0" eb="2">
      <t>リョクチャ</t>
    </rPh>
    <rPh sb="14" eb="15">
      <t>イ</t>
    </rPh>
    <phoneticPr fontId="1"/>
  </si>
  <si>
    <t>ほうじ茶ティーバッグ　2g×40入</t>
    <rPh sb="16" eb="17">
      <t>イ</t>
    </rPh>
    <phoneticPr fontId="1"/>
  </si>
  <si>
    <t>マカロニサラダ95g</t>
    <phoneticPr fontId="1"/>
  </si>
  <si>
    <t>パッと簡単おかず！ キャベツの旨塩炒め（1人分）</t>
    <rPh sb="15" eb="16">
      <t>ウマ</t>
    </rPh>
    <rPh sb="16" eb="17">
      <t>ジオ</t>
    </rPh>
    <rPh sb="21" eb="22">
      <t>ニン</t>
    </rPh>
    <rPh sb="22" eb="23">
      <t>ブン</t>
    </rPh>
    <phoneticPr fontId="1"/>
  </si>
  <si>
    <t>スパゲティ</t>
    <phoneticPr fontId="1"/>
  </si>
  <si>
    <t>寺岡家のたまごにかけるお醤油150ml</t>
    <phoneticPr fontId="1"/>
  </si>
  <si>
    <t>ごま昆布110g</t>
    <rPh sb="2" eb="4">
      <t>コンブ</t>
    </rPh>
    <phoneticPr fontId="1"/>
  </si>
  <si>
    <t>リンゴジャム</t>
    <phoneticPr fontId="1"/>
  </si>
  <si>
    <t>牛豚サイコロステーキ用（解凍・成型肉）</t>
    <rPh sb="0" eb="1">
      <t>ウシ</t>
    </rPh>
    <rPh sb="1" eb="2">
      <t>ブタ</t>
    </rPh>
    <rPh sb="10" eb="11">
      <t>ヨウ</t>
    </rPh>
    <rPh sb="12" eb="14">
      <t>カイトウ</t>
    </rPh>
    <rPh sb="15" eb="17">
      <t>セイケイ</t>
    </rPh>
    <rPh sb="17" eb="18">
      <t>ニク</t>
    </rPh>
    <phoneticPr fontId="1"/>
  </si>
  <si>
    <t>牛豚肉</t>
    <rPh sb="0" eb="1">
      <t>ウシ</t>
    </rPh>
    <rPh sb="1" eb="3">
      <t>ブタニク</t>
    </rPh>
    <phoneticPr fontId="1"/>
  </si>
  <si>
    <t>http://slism.jp/calorie/200221/</t>
  </si>
  <si>
    <t>ご飯付きワントレー根菜と鶏肉とがんもどきの煮物 267g</t>
    <rPh sb="1" eb="2">
      <t>ハン</t>
    </rPh>
    <rPh sb="2" eb="3">
      <t>ツ</t>
    </rPh>
    <rPh sb="9" eb="11">
      <t>コンサイ</t>
    </rPh>
    <rPh sb="12" eb="14">
      <t>トリニク</t>
    </rPh>
    <rPh sb="21" eb="23">
      <t>ニモノ</t>
    </rPh>
    <phoneticPr fontId="1"/>
  </si>
  <si>
    <t>豚肉小間切れ(100g)</t>
    <rPh sb="0" eb="2">
      <t>ブタニク</t>
    </rPh>
    <phoneticPr fontId="1"/>
  </si>
  <si>
    <t>キャノーラソフトカロリー1/2</t>
    <phoneticPr fontId="1"/>
  </si>
  <si>
    <t>緑豆もやし200g</t>
    <rPh sb="0" eb="1">
      <t>ミドリ</t>
    </rPh>
    <rPh sb="1" eb="2">
      <t>マメ</t>
    </rPh>
    <phoneticPr fontId="1"/>
  </si>
  <si>
    <t>ネスカフェ エクセラ 230g</t>
    <phoneticPr fontId="1"/>
  </si>
  <si>
    <t>さんま蒲焼　120ｇ</t>
    <rPh sb="3" eb="5">
      <t>カバヤキ</t>
    </rPh>
    <phoneticPr fontId="1"/>
  </si>
  <si>
    <t>えびピラフ　400g</t>
    <phoneticPr fontId="1"/>
  </si>
  <si>
    <t>ドライカレー　400g</t>
    <phoneticPr fontId="1"/>
  </si>
  <si>
    <t xml:space="preserve">ビビンバチャーハン 400g </t>
    <phoneticPr fontId="1"/>
  </si>
  <si>
    <t xml:space="preserve">チキンライス 400g </t>
    <phoneticPr fontId="1"/>
  </si>
  <si>
    <t>ギョーザ（12個）　264g</t>
    <rPh sb="7" eb="8">
      <t>コ</t>
    </rPh>
    <phoneticPr fontId="1"/>
  </si>
  <si>
    <t>パッと簡単おかず！ キャベツのごま味噌炒め（1人分）124g（62g×2）</t>
    <rPh sb="23" eb="24">
      <t>ニン</t>
    </rPh>
    <rPh sb="24" eb="25">
      <t>ブン</t>
    </rPh>
    <phoneticPr fontId="1"/>
  </si>
  <si>
    <t xml:space="preserve">トップバリュベストプライス キャノーラ油 600g </t>
    <phoneticPr fontId="1"/>
  </si>
  <si>
    <t xml:space="preserve">ヌードル 77g </t>
    <phoneticPr fontId="1"/>
  </si>
  <si>
    <t xml:space="preserve">ヌードルシーフード 75g </t>
    <phoneticPr fontId="1"/>
  </si>
  <si>
    <t xml:space="preserve">ヌードルカレー 85g </t>
    <phoneticPr fontId="1"/>
  </si>
  <si>
    <t xml:space="preserve">ヌードル担担麺 76g </t>
    <rPh sb="4" eb="7">
      <t>タンタンメン</t>
    </rPh>
    <phoneticPr fontId="1"/>
  </si>
  <si>
    <t>セブンイレブン</t>
    <phoneticPr fontId="1"/>
  </si>
  <si>
    <t>　</t>
    <phoneticPr fontId="1"/>
  </si>
  <si>
    <t>おにぎり（辛子明太子）</t>
    <rPh sb="5" eb="7">
      <t>カラシ</t>
    </rPh>
    <rPh sb="7" eb="10">
      <t>メンタイコ</t>
    </rPh>
    <phoneticPr fontId="1"/>
  </si>
  <si>
    <t>弁当（がっつり豚生姜焼き弁当）</t>
    <rPh sb="0" eb="2">
      <t>ベントウ</t>
    </rPh>
    <rPh sb="7" eb="8">
      <t>ブタ</t>
    </rPh>
    <rPh sb="8" eb="10">
      <t>ショウガ</t>
    </rPh>
    <rPh sb="10" eb="11">
      <t>ヤ</t>
    </rPh>
    <rPh sb="12" eb="14">
      <t>ベントウ</t>
    </rPh>
    <phoneticPr fontId="1"/>
  </si>
  <si>
    <t>おにぎり（ど～ん！と大きなチーズ焼つくね）</t>
    <rPh sb="10" eb="11">
      <t>オオ</t>
    </rPh>
    <rPh sb="16" eb="17">
      <t>ヤキ</t>
    </rPh>
    <phoneticPr fontId="1"/>
  </si>
  <si>
    <t>午後の紅茶（あたたかいミルクティー）</t>
    <rPh sb="0" eb="2">
      <t>ゴゴ</t>
    </rPh>
    <rPh sb="3" eb="5">
      <t>コウチャ</t>
    </rPh>
    <phoneticPr fontId="1"/>
  </si>
  <si>
    <t>キリンビバレッジ</t>
    <phoneticPr fontId="1"/>
  </si>
  <si>
    <t>弁当（幕の内弁当）398</t>
    <rPh sb="0" eb="2">
      <t>ベントウ</t>
    </rPh>
    <rPh sb="3" eb="4">
      <t>マク</t>
    </rPh>
    <rPh sb="5" eb="6">
      <t>ウチ</t>
    </rPh>
    <rPh sb="6" eb="8">
      <t>ベントウ</t>
    </rPh>
    <phoneticPr fontId="1"/>
  </si>
  <si>
    <t>野菜とベーコンのトマトソースクリームスパゲティ272g</t>
    <rPh sb="0" eb="2">
      <t>ヤサイ</t>
    </rPh>
    <phoneticPr fontId="1"/>
  </si>
  <si>
    <t>アイスバーミックス24ml15本入り オレンジ</t>
    <rPh sb="15" eb="16">
      <t>ホン</t>
    </rPh>
    <rPh sb="16" eb="17">
      <t>イ</t>
    </rPh>
    <phoneticPr fontId="1"/>
  </si>
  <si>
    <t>アイスバーミックス24ml15本入り　グレープ</t>
    <rPh sb="15" eb="16">
      <t>ホン</t>
    </rPh>
    <rPh sb="16" eb="17">
      <t>イ</t>
    </rPh>
    <phoneticPr fontId="1"/>
  </si>
  <si>
    <t>アイスバーミックス24ml15本入り　ソーダ</t>
    <rPh sb="15" eb="16">
      <t>ホン</t>
    </rPh>
    <rPh sb="16" eb="17">
      <t>イ</t>
    </rPh>
    <phoneticPr fontId="1"/>
  </si>
  <si>
    <t xml:space="preserve"> 菓子(アイス）</t>
    <rPh sb="1" eb="3">
      <t>カシ</t>
    </rPh>
    <phoneticPr fontId="1"/>
  </si>
  <si>
    <t>アイスバーミックスいちご練乳59ml×6本</t>
    <rPh sb="12" eb="14">
      <t>レンニュウ</t>
    </rPh>
    <rPh sb="20" eb="21">
      <t>ホン</t>
    </rPh>
    <phoneticPr fontId="1"/>
  </si>
  <si>
    <t>アーモンドチョコレート185g34個</t>
    <rPh sb="17" eb="18">
      <t>コ</t>
    </rPh>
    <phoneticPr fontId="1"/>
  </si>
  <si>
    <t>アーモンドチョコレート185g34個（1個）</t>
    <rPh sb="17" eb="18">
      <t>コ</t>
    </rPh>
    <rPh sb="20" eb="21">
      <t>コ</t>
    </rPh>
    <phoneticPr fontId="1"/>
  </si>
  <si>
    <t>トップバリュ 麻婆豆腐の素 辛口 146.4g 73.2g</t>
    <phoneticPr fontId="1"/>
  </si>
  <si>
    <t>パッと簡単おかず！もやしのにんにく醤油炒め 50ｇ×２</t>
    <rPh sb="17" eb="19">
      <t>ショウユ</t>
    </rPh>
    <rPh sb="19" eb="20">
      <t>イタ</t>
    </rPh>
    <phoneticPr fontId="1"/>
  </si>
  <si>
    <t>パッと簡単おかず！なすの肉味噌炒め 96ｇ×２</t>
    <phoneticPr fontId="1"/>
  </si>
  <si>
    <t>パッと簡単おかず！もやしのねぎ味噌炒め 50ｇ×２</t>
    <rPh sb="15" eb="17">
      <t>ミソ</t>
    </rPh>
    <rPh sb="17" eb="18">
      <t>イタ</t>
    </rPh>
    <phoneticPr fontId="1"/>
  </si>
  <si>
    <t>りんご(M1個）</t>
    <rPh sb="6" eb="7">
      <t>コ</t>
    </rPh>
    <phoneticPr fontId="1"/>
  </si>
  <si>
    <t>http://slism.jp/calorie/107148/</t>
  </si>
  <si>
    <t>ニンジン</t>
    <phoneticPr fontId="1"/>
  </si>
  <si>
    <t>http://slism.jp/calorie/106214/</t>
  </si>
  <si>
    <t>豚挽き肉(100g)</t>
    <rPh sb="0" eb="2">
      <t>ブタヒ</t>
    </rPh>
    <rPh sb="3" eb="4">
      <t>ニク</t>
    </rPh>
    <phoneticPr fontId="1"/>
  </si>
  <si>
    <t>http://slism.jp/calorie/111163/</t>
  </si>
  <si>
    <t>トッププライス　えびピラフ　450g</t>
    <phoneticPr fontId="1"/>
  </si>
  <si>
    <t>カレーチャーハン</t>
    <phoneticPr fontId="1"/>
  </si>
  <si>
    <t>トッププライス　五目チャーハン　400g</t>
    <rPh sb="8" eb="10">
      <t>ゴモク</t>
    </rPh>
    <phoneticPr fontId="1"/>
  </si>
  <si>
    <t>いちごジャム</t>
    <phoneticPr fontId="1"/>
  </si>
  <si>
    <t>トップバリュ 麻婆茄子の素  80g</t>
    <rPh sb="7" eb="9">
      <t>マーボ</t>
    </rPh>
    <rPh sb="9" eb="11">
      <t>ナス</t>
    </rPh>
    <phoneticPr fontId="1"/>
  </si>
  <si>
    <t>調味料</t>
    <rPh sb="0" eb="3">
      <t>チョウミリョウ</t>
    </rPh>
    <phoneticPr fontId="1"/>
  </si>
  <si>
    <t>パリッとジューシー 生餃子（10個）</t>
    <rPh sb="16" eb="17">
      <t>コ</t>
    </rPh>
    <phoneticPr fontId="1"/>
  </si>
  <si>
    <t>おでん一人前（東）500g</t>
    <rPh sb="3" eb="6">
      <t>イチニンマエ</t>
    </rPh>
    <rPh sb="7" eb="8">
      <t>ヒガシ</t>
    </rPh>
    <phoneticPr fontId="1"/>
  </si>
  <si>
    <t>オリジナルブレンドレギュラーコーヒー</t>
    <phoneticPr fontId="1"/>
  </si>
  <si>
    <t>J-オイル</t>
    <phoneticPr fontId="1"/>
  </si>
  <si>
    <t>ラーマ（バターの風味）300g</t>
    <rPh sb="8" eb="10">
      <t>フウミ</t>
    </rPh>
    <phoneticPr fontId="1"/>
  </si>
  <si>
    <t>ハーフベーコン　152g</t>
    <phoneticPr fontId="1"/>
  </si>
  <si>
    <t>背黒めざし3連</t>
    <rPh sb="0" eb="2">
      <t>セグロ</t>
    </rPh>
    <rPh sb="6" eb="7">
      <t>レン</t>
    </rPh>
    <phoneticPr fontId="1"/>
  </si>
  <si>
    <t>豆利休にがり絹とうふ</t>
    <rPh sb="0" eb="1">
      <t>マメ</t>
    </rPh>
    <rPh sb="1" eb="3">
      <t>リキュウ</t>
    </rPh>
    <phoneticPr fontId="1"/>
  </si>
  <si>
    <t>とんこつラーメン5袋</t>
    <rPh sb="9" eb="10">
      <t>フクロ</t>
    </rPh>
    <phoneticPr fontId="1"/>
  </si>
  <si>
    <t>http://slism.jp/calorie/110053/</t>
  </si>
  <si>
    <t>300ｇ</t>
    <phoneticPr fontId="1"/>
  </si>
  <si>
    <t>260ｇ</t>
    <phoneticPr fontId="1"/>
  </si>
  <si>
    <t>わかさぎ天ぷら（1匹）</t>
    <rPh sb="4" eb="5">
      <t>テン</t>
    </rPh>
    <rPh sb="9" eb="10">
      <t>ヒキ</t>
    </rPh>
    <phoneticPr fontId="1"/>
  </si>
  <si>
    <t>http://slism.jp/calorie/110276/</t>
  </si>
  <si>
    <t>　</t>
    <phoneticPr fontId="1"/>
  </si>
  <si>
    <t>まぐろさしみ（7切れ）</t>
    <rPh sb="8" eb="9">
      <t>キ</t>
    </rPh>
    <phoneticPr fontId="1"/>
  </si>
  <si>
    <t>ピーナッツバター18%含有 ピーナッツクリーム</t>
    <phoneticPr fontId="1"/>
  </si>
  <si>
    <t>豚タンスライス90g</t>
    <rPh sb="0" eb="1">
      <t>ブタ</t>
    </rPh>
    <phoneticPr fontId="1"/>
  </si>
  <si>
    <t>http://slism.jp/calorie/111164/</t>
  </si>
  <si>
    <t>鶏むね肉（250g、100gあたり97円）</t>
    <rPh sb="0" eb="1">
      <t>トリ</t>
    </rPh>
    <rPh sb="3" eb="4">
      <t>ニク</t>
    </rPh>
    <rPh sb="19" eb="20">
      <t>エン</t>
    </rPh>
    <phoneticPr fontId="1"/>
  </si>
  <si>
    <t>http://slism.jp/calorie/111219/</t>
  </si>
  <si>
    <t>サラダうす焼93g（1パック）</t>
    <rPh sb="5" eb="6">
      <t>ヤキ</t>
    </rPh>
    <phoneticPr fontId="1"/>
  </si>
  <si>
    <t>大根おろし</t>
    <rPh sb="0" eb="2">
      <t>ダイコン</t>
    </rPh>
    <phoneticPr fontId="1"/>
  </si>
  <si>
    <t>厚切りロースステーキ155g</t>
    <rPh sb="0" eb="2">
      <t>アツギ</t>
    </rPh>
    <phoneticPr fontId="1"/>
  </si>
  <si>
    <t>協立食品</t>
    <rPh sb="0" eb="2">
      <t>キョウリツ</t>
    </rPh>
    <rPh sb="2" eb="4">
      <t>ショクヒン</t>
    </rPh>
    <phoneticPr fontId="1"/>
  </si>
  <si>
    <t>キャラメルソースパンケーキ、夏野菜のチーズソース</t>
    <rPh sb="14" eb="15">
      <t>ナツ</t>
    </rPh>
    <rPh sb="15" eb="17">
      <t>ヤサイ</t>
    </rPh>
    <phoneticPr fontId="1"/>
  </si>
  <si>
    <t>玉ねぎ</t>
    <rPh sb="0" eb="1">
      <t>タマ</t>
    </rPh>
    <phoneticPr fontId="1"/>
  </si>
  <si>
    <t>http://slism.jp/calorie/106153/</t>
  </si>
  <si>
    <t>特級ポークあらびきウインナー254g</t>
    <rPh sb="0" eb="2">
      <t>トッキュウ</t>
    </rPh>
    <phoneticPr fontId="1"/>
  </si>
  <si>
    <t>牛肉コロッケ</t>
    <rPh sb="0" eb="2">
      <t>ギュウニク</t>
    </rPh>
    <phoneticPr fontId="1"/>
  </si>
  <si>
    <t>http://slism.jp/calorie/200887/</t>
  </si>
  <si>
    <t>バターロール</t>
    <phoneticPr fontId="1"/>
  </si>
  <si>
    <t>レーズンバターロール</t>
    <phoneticPr fontId="1"/>
  </si>
  <si>
    <t>やきそば</t>
    <phoneticPr fontId="1"/>
  </si>
  <si>
    <t>助六寿司 (助六鮨/助六弁当)(稲荷4+太巻き4)</t>
    <rPh sb="0" eb="2">
      <t>スケロク</t>
    </rPh>
    <rPh sb="2" eb="4">
      <t>ズシ</t>
    </rPh>
    <rPh sb="6" eb="8">
      <t>スケロク</t>
    </rPh>
    <rPh sb="8" eb="9">
      <t>スシ</t>
    </rPh>
    <rPh sb="10" eb="12">
      <t>スケロク</t>
    </rPh>
    <rPh sb="12" eb="14">
      <t>ベントウ</t>
    </rPh>
    <rPh sb="16" eb="18">
      <t>イナリ</t>
    </rPh>
    <rPh sb="20" eb="22">
      <t>フトマ</t>
    </rPh>
    <phoneticPr fontId="1"/>
  </si>
  <si>
    <t>http://slism.jp/calorie/200692/</t>
    <phoneticPr fontId="1"/>
  </si>
  <si>
    <t>アジフライとササミフライセット　180g</t>
    <phoneticPr fontId="1"/>
  </si>
  <si>
    <t>麻婆なすセット、中華はるさめ・ブロッコリー</t>
    <rPh sb="0" eb="1">
      <t>アサ</t>
    </rPh>
    <rPh sb="1" eb="2">
      <t>バア</t>
    </rPh>
    <rPh sb="8" eb="10">
      <t>チュウカ</t>
    </rPh>
    <phoneticPr fontId="1"/>
  </si>
  <si>
    <t>スパイシー辛口タイプソースやきそば</t>
    <rPh sb="5" eb="7">
      <t>カラクチ</t>
    </rPh>
    <phoneticPr fontId="1"/>
  </si>
  <si>
    <t>バナナ</t>
    <phoneticPr fontId="1"/>
  </si>
  <si>
    <t>http://slism.jp/calorie/107107/</t>
  </si>
  <si>
    <t>みかん</t>
    <phoneticPr fontId="1"/>
  </si>
  <si>
    <t>http://slism.jp/calorie/107029/</t>
  </si>
  <si>
    <t>ベーコンピザ</t>
    <phoneticPr fontId="1"/>
  </si>
  <si>
    <t>カルビ定食</t>
    <rPh sb="3" eb="5">
      <t>テイショク</t>
    </rPh>
    <phoneticPr fontId="1"/>
  </si>
  <si>
    <t>http://slism.jp/calorie/200194/</t>
  </si>
  <si>
    <t>やわらかすき焼き</t>
    <rPh sb="6" eb="7">
      <t>ヤ</t>
    </rPh>
    <phoneticPr fontId="1"/>
  </si>
  <si>
    <t>十勝こしあんぱん</t>
    <rPh sb="0" eb="2">
      <t>トカチ</t>
    </rPh>
    <phoneticPr fontId="1"/>
  </si>
  <si>
    <t>敷島製パン</t>
    <rPh sb="0" eb="2">
      <t>シキシマ</t>
    </rPh>
    <rPh sb="2" eb="3">
      <t>セイ</t>
    </rPh>
    <phoneticPr fontId="1"/>
  </si>
  <si>
    <t>黒糖蒸しパン</t>
    <rPh sb="0" eb="2">
      <t>コクトウ</t>
    </rPh>
    <rPh sb="2" eb="3">
      <t>ム</t>
    </rPh>
    <phoneticPr fontId="1"/>
  </si>
  <si>
    <t>topvalue</t>
    <phoneticPr fontId="1"/>
  </si>
  <si>
    <t>ご飯もの(パン）</t>
    <rPh sb="1" eb="2">
      <t>ハン</t>
    </rPh>
    <phoneticPr fontId="1"/>
  </si>
  <si>
    <t>フランチアップルパイ</t>
    <phoneticPr fontId="1"/>
  </si>
  <si>
    <t>しおぱん</t>
    <phoneticPr fontId="1"/>
  </si>
  <si>
    <t>メロンパン</t>
    <phoneticPr fontId="1"/>
  </si>
  <si>
    <t>㈱モンテール</t>
    <phoneticPr fontId="1"/>
  </si>
  <si>
    <t>切れている生チョコロール　6個</t>
    <rPh sb="0" eb="1">
      <t>キ</t>
    </rPh>
    <rPh sb="5" eb="6">
      <t>ナマ</t>
    </rPh>
    <rPh sb="14" eb="15">
      <t>コ</t>
    </rPh>
    <phoneticPr fontId="1"/>
  </si>
  <si>
    <t>ぶりの照り焼き</t>
    <phoneticPr fontId="1"/>
  </si>
  <si>
    <t>http://slism.jp/calorie/200580/</t>
  </si>
  <si>
    <t>200cc</t>
    <phoneticPr fontId="19"/>
  </si>
  <si>
    <t>http://slism.jp/calorie/111098/</t>
  </si>
  <si>
    <t>牛ホルモン小腸 (コプチャン/ホルモン/もつ)</t>
    <rPh sb="0" eb="1">
      <t>ウシ</t>
    </rPh>
    <rPh sb="5" eb="7">
      <t>ショウチョウ</t>
    </rPh>
    <phoneticPr fontId="1"/>
  </si>
  <si>
    <t>170g</t>
    <phoneticPr fontId="19"/>
  </si>
  <si>
    <t>なつかしい味のナポリタンスパゲッテイ260g</t>
    <rPh sb="5" eb="6">
      <t>アジ</t>
    </rPh>
    <phoneticPr fontId="1"/>
  </si>
  <si>
    <t>日本ハム</t>
    <rPh sb="0" eb="2">
      <t>ニホン</t>
    </rPh>
    <phoneticPr fontId="1"/>
  </si>
  <si>
    <t>ピザ（マルゲリータ）100g</t>
    <phoneticPr fontId="1"/>
  </si>
  <si>
    <t>ピザ（マルゲリータ）180g</t>
    <phoneticPr fontId="1"/>
  </si>
  <si>
    <t>銀座ろくさん亭料亭のまかないカレー（中辛）</t>
    <rPh sb="0" eb="2">
      <t>ギンザ</t>
    </rPh>
    <rPh sb="6" eb="7">
      <t>テイ</t>
    </rPh>
    <rPh sb="7" eb="9">
      <t>リョウテイ</t>
    </rPh>
    <rPh sb="18" eb="19">
      <t>チュウ</t>
    </rPh>
    <rPh sb="19" eb="20">
      <t>カラ</t>
    </rPh>
    <phoneticPr fontId="1"/>
  </si>
  <si>
    <t>チョコブッセ</t>
    <phoneticPr fontId="1"/>
  </si>
  <si>
    <t>山崎パン</t>
    <rPh sb="0" eb="2">
      <t>ヤマザキ</t>
    </rPh>
    <phoneticPr fontId="1"/>
  </si>
  <si>
    <t>　</t>
    <phoneticPr fontId="1"/>
  </si>
  <si>
    <t>マーブルパウンドケーキ</t>
    <phoneticPr fontId="1"/>
  </si>
  <si>
    <t>２度炊き欧風カレーパン</t>
    <rPh sb="1" eb="2">
      <t>ド</t>
    </rPh>
    <rPh sb="2" eb="3">
      <t>ダ</t>
    </rPh>
    <rPh sb="4" eb="6">
      <t>オウフウ</t>
    </rPh>
    <phoneticPr fontId="1"/>
  </si>
  <si>
    <t>http://slism.jp/calorie/200181/</t>
  </si>
  <si>
    <t>十勝小豆の粒あんぱん</t>
    <rPh sb="0" eb="2">
      <t>トカチ</t>
    </rPh>
    <rPh sb="2" eb="4">
      <t>アズキ</t>
    </rPh>
    <rPh sb="5" eb="6">
      <t>ツブ</t>
    </rPh>
    <phoneticPr fontId="1"/>
  </si>
  <si>
    <t>http://slism.jp/calorie/200187/</t>
  </si>
  <si>
    <t>岩下食品</t>
    <rPh sb="0" eb="2">
      <t>イワシタ</t>
    </rPh>
    <rPh sb="2" eb="4">
      <t>ショクヒン</t>
    </rPh>
    <phoneticPr fontId="1"/>
  </si>
  <si>
    <t>岩下の新生姜（80g+20g）</t>
    <rPh sb="0" eb="2">
      <t>イワシタ</t>
    </rPh>
    <rPh sb="3" eb="4">
      <t>シン</t>
    </rPh>
    <rPh sb="4" eb="6">
      <t>ショウガ</t>
    </rPh>
    <phoneticPr fontId="1"/>
  </si>
  <si>
    <t>フレンチフライポテト（皮付きナチュラルカット）</t>
    <rPh sb="11" eb="12">
      <t>カワ</t>
    </rPh>
    <rPh sb="12" eb="13">
      <t>ツ</t>
    </rPh>
    <phoneticPr fontId="1"/>
  </si>
  <si>
    <t>100g</t>
    <phoneticPr fontId="19"/>
  </si>
  <si>
    <t>ピリ辛チョリソー</t>
    <rPh sb="2" eb="3">
      <t>カラ</t>
    </rPh>
    <phoneticPr fontId="1"/>
  </si>
  <si>
    <t>丸大食品</t>
    <rPh sb="0" eb="2">
      <t>マルダイ</t>
    </rPh>
    <rPh sb="2" eb="4">
      <t>ショクヒン</t>
    </rPh>
    <phoneticPr fontId="1"/>
  </si>
  <si>
    <t>あらびきチョリソー(パン）</t>
    <phoneticPr fontId="1"/>
  </si>
  <si>
    <t>コーンマヨ</t>
    <phoneticPr fontId="1"/>
  </si>
  <si>
    <t>あらびきウインナーパン</t>
    <phoneticPr fontId="1"/>
  </si>
  <si>
    <t>あら挽きソーセージのミニピザ3枚入り</t>
    <rPh sb="2" eb="3">
      <t>ビ</t>
    </rPh>
    <rPh sb="15" eb="16">
      <t>マイ</t>
    </rPh>
    <rPh sb="16" eb="17">
      <t>イ</t>
    </rPh>
    <phoneticPr fontId="1"/>
  </si>
  <si>
    <t>まだらのムニエル</t>
    <phoneticPr fontId="1"/>
  </si>
  <si>
    <t>アメリカ産牛タン塩焼き用</t>
    <rPh sb="4" eb="5">
      <t>サン</t>
    </rPh>
    <rPh sb="5" eb="6">
      <t>ギュウ</t>
    </rPh>
    <rPh sb="8" eb="10">
      <t>シオヤ</t>
    </rPh>
    <rPh sb="11" eb="12">
      <t>ヨウ</t>
    </rPh>
    <phoneticPr fontId="1"/>
  </si>
  <si>
    <t>http://slism.jp/calorie/111090/</t>
  </si>
  <si>
    <t>イオン</t>
    <phoneticPr fontId="1"/>
  </si>
  <si>
    <t>超濃いか塩辛</t>
    <rPh sb="0" eb="1">
      <t>チョウ</t>
    </rPh>
    <rPh sb="1" eb="2">
      <t>ノウ</t>
    </rPh>
    <rPh sb="4" eb="6">
      <t>シオカラ</t>
    </rPh>
    <phoneticPr fontId="1"/>
  </si>
  <si>
    <t>竹田食品</t>
    <rPh sb="0" eb="2">
      <t>タケダ</t>
    </rPh>
    <rPh sb="2" eb="4">
      <t>ショクヒン</t>
    </rPh>
    <phoneticPr fontId="1"/>
  </si>
</sst>
</file>

<file path=xl/styles.xml><?xml version="1.0" encoding="utf-8"?>
<styleSheet xmlns="http://schemas.openxmlformats.org/spreadsheetml/2006/main">
  <numFmts count="11">
    <numFmt numFmtId="176" formatCode="0.0_ "/>
    <numFmt numFmtId="177" formatCode="[$-F800]dddd\,\ mmmm\ dd\,\ yyyy"/>
    <numFmt numFmtId="178" formatCode="0.0;_鰁"/>
    <numFmt numFmtId="179" formatCode="0.00_ "/>
    <numFmt numFmtId="180" formatCode="0_ "/>
    <numFmt numFmtId="181" formatCode="0_);[Red]\(0\)"/>
    <numFmt numFmtId="182" formatCode="0.0_);[Red]\(0.0\)"/>
    <numFmt numFmtId="183" formatCode="0.00_);[Red]\(0.00\)"/>
    <numFmt numFmtId="184" formatCode="0;__x0000_"/>
    <numFmt numFmtId="185" formatCode="0;_؀"/>
    <numFmt numFmtId="186" formatCode="0.000_ 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595959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1"/>
      <color theme="5"/>
      <name val="ＭＳ Ｐゴシック"/>
      <family val="3"/>
      <charset val="128"/>
      <scheme val="minor"/>
    </font>
    <font>
      <sz val="11"/>
      <color rgb="FF3B3B3B"/>
      <name val="MS PGothic"/>
      <family val="3"/>
      <charset val="128"/>
    </font>
    <font>
      <sz val="11"/>
      <color theme="9" tint="-0.249977111117893"/>
      <name val="ＭＳ Ｐゴシック"/>
      <family val="3"/>
      <charset val="128"/>
      <scheme val="minor"/>
    </font>
    <font>
      <sz val="12"/>
      <color rgb="FF564841"/>
      <name val="ＭＳ Ｐゴシック"/>
      <family val="3"/>
      <charset val="128"/>
      <scheme val="minor"/>
    </font>
    <font>
      <sz val="9"/>
      <color rgb="FF010101"/>
      <name val="ＭＳ Ｐゴシック"/>
      <family val="3"/>
      <charset val="128"/>
      <scheme val="minor"/>
    </font>
    <font>
      <sz val="11"/>
      <color theme="9"/>
      <name val="ＭＳ Ｐゴシック"/>
      <family val="3"/>
      <charset val="128"/>
      <scheme val="minor"/>
    </font>
    <font>
      <sz val="11"/>
      <color rgb="FF000000"/>
      <name val="MS PGothic"/>
      <family val="3"/>
      <charset val="128"/>
    </font>
    <font>
      <sz val="11"/>
      <color rgb="FF3A200B"/>
      <name val="MS PGothic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906A42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4C4548"/>
      <name val="ＭＳ Ｐゴシック"/>
      <family val="3"/>
      <charset val="128"/>
      <scheme val="minor"/>
    </font>
    <font>
      <sz val="11"/>
      <color rgb="FF444444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>
      <alignment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0" xfId="0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179" fontId="7" fillId="0" borderId="2" xfId="0" applyNumberFormat="1" applyFont="1" applyBorder="1">
      <alignment vertical="center"/>
    </xf>
    <xf numFmtId="180" fontId="7" fillId="0" borderId="4" xfId="0" applyNumberFormat="1" applyFont="1" applyBorder="1">
      <alignment vertical="center"/>
    </xf>
    <xf numFmtId="180" fontId="7" fillId="0" borderId="2" xfId="0" applyNumberFormat="1" applyFont="1" applyBorder="1">
      <alignment vertical="center"/>
    </xf>
    <xf numFmtId="179" fontId="7" fillId="0" borderId="1" xfId="0" applyNumberFormat="1" applyFont="1" applyBorder="1">
      <alignment vertical="center"/>
    </xf>
    <xf numFmtId="180" fontId="7" fillId="0" borderId="1" xfId="0" applyNumberFormat="1" applyFont="1" applyBorder="1">
      <alignment vertical="center"/>
    </xf>
    <xf numFmtId="180" fontId="7" fillId="0" borderId="3" xfId="0" applyNumberFormat="1" applyFont="1" applyBorder="1">
      <alignment vertical="center"/>
    </xf>
    <xf numFmtId="0" fontId="0" fillId="0" borderId="13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179" fontId="7" fillId="0" borderId="11" xfId="0" applyNumberFormat="1" applyFont="1" applyBorder="1">
      <alignment vertical="center"/>
    </xf>
    <xf numFmtId="0" fontId="0" fillId="0" borderId="11" xfId="0" applyBorder="1">
      <alignment vertical="center"/>
    </xf>
    <xf numFmtId="176" fontId="0" fillId="0" borderId="21" xfId="0" applyNumberFormat="1" applyBorder="1">
      <alignment vertical="center"/>
    </xf>
    <xf numFmtId="176" fontId="0" fillId="0" borderId="20" xfId="0" applyNumberFormat="1" applyBorder="1">
      <alignment vertical="center"/>
    </xf>
    <xf numFmtId="179" fontId="7" fillId="0" borderId="22" xfId="0" applyNumberFormat="1" applyFont="1" applyBorder="1">
      <alignment vertical="center"/>
    </xf>
    <xf numFmtId="0" fontId="0" fillId="0" borderId="22" xfId="0" applyBorder="1">
      <alignment vertical="center"/>
    </xf>
    <xf numFmtId="176" fontId="0" fillId="0" borderId="23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0" fillId="0" borderId="19" xfId="0" applyBorder="1">
      <alignment vertical="center"/>
    </xf>
    <xf numFmtId="180" fontId="0" fillId="0" borderId="0" xfId="0" applyNumberFormat="1">
      <alignment vertical="center"/>
    </xf>
    <xf numFmtId="180" fontId="7" fillId="0" borderId="2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0" fontId="0" fillId="0" borderId="21" xfId="0" applyBorder="1">
      <alignment vertical="center"/>
    </xf>
    <xf numFmtId="183" fontId="7" fillId="0" borderId="2" xfId="0" applyNumberFormat="1" applyFont="1" applyBorder="1">
      <alignment vertical="center"/>
    </xf>
    <xf numFmtId="179" fontId="0" fillId="0" borderId="9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7" fillId="0" borderId="26" xfId="0" applyNumberFormat="1" applyFont="1" applyBorder="1">
      <alignment vertical="center"/>
    </xf>
    <xf numFmtId="0" fontId="0" fillId="0" borderId="26" xfId="0" applyBorder="1">
      <alignment vertical="center"/>
    </xf>
    <xf numFmtId="0" fontId="0" fillId="0" borderId="20" xfId="0" applyBorder="1">
      <alignment vertical="center"/>
    </xf>
    <xf numFmtId="180" fontId="7" fillId="0" borderId="26" xfId="0" applyNumberFormat="1" applyFont="1" applyBorder="1">
      <alignment vertical="center"/>
    </xf>
    <xf numFmtId="179" fontId="7" fillId="0" borderId="27" xfId="0" applyNumberFormat="1" applyFont="1" applyBorder="1">
      <alignment vertical="center"/>
    </xf>
    <xf numFmtId="179" fontId="7" fillId="0" borderId="22" xfId="0" applyNumberFormat="1" applyFont="1" applyBorder="1" applyAlignment="1">
      <alignment horizontal="right" vertical="center"/>
    </xf>
    <xf numFmtId="0" fontId="0" fillId="0" borderId="28" xfId="0" applyBorder="1" applyAlignment="1">
      <alignment vertical="center" wrapText="1"/>
    </xf>
    <xf numFmtId="178" fontId="0" fillId="0" borderId="9" xfId="0" applyNumberFormat="1" applyBorder="1">
      <alignment vertical="center"/>
    </xf>
    <xf numFmtId="178" fontId="0" fillId="0" borderId="23" xfId="0" applyNumberFormat="1" applyBorder="1">
      <alignment vertical="center"/>
    </xf>
    <xf numFmtId="179" fontId="7" fillId="0" borderId="11" xfId="0" applyNumberFormat="1" applyFont="1" applyBorder="1" applyAlignment="1">
      <alignment horizontal="right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5" xfId="0" applyBorder="1">
      <alignment vertical="center"/>
    </xf>
    <xf numFmtId="180" fontId="7" fillId="0" borderId="8" xfId="0" applyNumberFormat="1" applyFont="1" applyBorder="1">
      <alignment vertical="center"/>
    </xf>
    <xf numFmtId="0" fontId="0" fillId="0" borderId="24" xfId="0" applyBorder="1">
      <alignment vertical="center"/>
    </xf>
    <xf numFmtId="181" fontId="0" fillId="0" borderId="5" xfId="0" applyNumberFormat="1" applyBorder="1">
      <alignment vertical="center"/>
    </xf>
    <xf numFmtId="181" fontId="0" fillId="0" borderId="6" xfId="0" applyNumberFormat="1" applyBorder="1">
      <alignment vertical="center"/>
    </xf>
    <xf numFmtId="180" fontId="0" fillId="0" borderId="10" xfId="0" applyNumberFormat="1" applyBorder="1">
      <alignment vertical="center"/>
    </xf>
    <xf numFmtId="180" fontId="0" fillId="0" borderId="6" xfId="0" applyNumberFormat="1" applyBorder="1">
      <alignment vertical="center"/>
    </xf>
    <xf numFmtId="184" fontId="0" fillId="0" borderId="9" xfId="0" applyNumberFormat="1" applyBorder="1">
      <alignment vertical="center"/>
    </xf>
    <xf numFmtId="184" fontId="0" fillId="13" borderId="0" xfId="0" applyNumberFormat="1" applyFill="1">
      <alignment vertical="center"/>
    </xf>
    <xf numFmtId="180" fontId="0" fillId="0" borderId="3" xfId="0" applyNumberFormat="1" applyBorder="1">
      <alignment vertical="center"/>
    </xf>
    <xf numFmtId="178" fontId="0" fillId="0" borderId="21" xfId="0" applyNumberFormat="1" applyBorder="1">
      <alignment vertical="center"/>
    </xf>
    <xf numFmtId="183" fontId="7" fillId="0" borderId="11" xfId="0" applyNumberFormat="1" applyFont="1" applyBorder="1">
      <alignment vertical="center"/>
    </xf>
    <xf numFmtId="0" fontId="0" fillId="0" borderId="13" xfId="0" applyBorder="1" applyAlignment="1">
      <alignment horizontal="center" vertical="center"/>
    </xf>
    <xf numFmtId="0" fontId="8" fillId="0" borderId="29" xfId="0" applyFont="1" applyFill="1" applyBorder="1">
      <alignment vertical="center"/>
    </xf>
    <xf numFmtId="0" fontId="0" fillId="2" borderId="29" xfId="0" applyFill="1" applyBorder="1">
      <alignment vertical="center"/>
    </xf>
    <xf numFmtId="0" fontId="9" fillId="0" borderId="29" xfId="0" applyFont="1" applyBorder="1" applyAlignment="1">
      <alignment vertical="center" wrapText="1"/>
    </xf>
    <xf numFmtId="0" fontId="0" fillId="0" borderId="14" xfId="0" applyBorder="1">
      <alignment vertical="center"/>
    </xf>
    <xf numFmtId="0" fontId="7" fillId="0" borderId="2" xfId="0" applyFont="1" applyBorder="1" applyAlignment="1">
      <alignment vertical="center"/>
    </xf>
    <xf numFmtId="183" fontId="7" fillId="0" borderId="4" xfId="0" applyNumberFormat="1" applyFont="1" applyBorder="1">
      <alignment vertical="center"/>
    </xf>
    <xf numFmtId="180" fontId="7" fillId="0" borderId="7" xfId="0" applyNumberFormat="1" applyFont="1" applyBorder="1">
      <alignment vertical="center"/>
    </xf>
    <xf numFmtId="180" fontId="7" fillId="0" borderId="3" xfId="0" applyNumberFormat="1" applyFont="1" applyBorder="1" applyAlignment="1">
      <alignment horizontal="right" vertical="center"/>
    </xf>
    <xf numFmtId="181" fontId="7" fillId="0" borderId="3" xfId="0" applyNumberFormat="1" applyFont="1" applyBorder="1">
      <alignment vertical="center"/>
    </xf>
    <xf numFmtId="0" fontId="0" fillId="0" borderId="5" xfId="0" applyBorder="1" applyAlignment="1">
      <alignment horizontal="center" vertical="center"/>
    </xf>
    <xf numFmtId="183" fontId="0" fillId="0" borderId="26" xfId="0" applyNumberFormat="1" applyBorder="1">
      <alignment vertical="center"/>
    </xf>
    <xf numFmtId="183" fontId="0" fillId="0" borderId="25" xfId="0" applyNumberFormat="1" applyBorder="1">
      <alignment vertical="center"/>
    </xf>
    <xf numFmtId="183" fontId="0" fillId="0" borderId="11" xfId="0" applyNumberFormat="1" applyBorder="1">
      <alignment vertical="center"/>
    </xf>
    <xf numFmtId="183" fontId="7" fillId="0" borderId="2" xfId="0" applyNumberFormat="1" applyFont="1" applyBorder="1" applyAlignment="1">
      <alignment horizontal="right" vertical="center"/>
    </xf>
    <xf numFmtId="183" fontId="7" fillId="0" borderId="11" xfId="0" applyNumberFormat="1" applyFont="1" applyBorder="1" applyAlignment="1">
      <alignment horizontal="right" vertical="center"/>
    </xf>
    <xf numFmtId="183" fontId="0" fillId="0" borderId="2" xfId="0" applyNumberFormat="1" applyBorder="1">
      <alignment vertical="center"/>
    </xf>
    <xf numFmtId="183" fontId="0" fillId="0" borderId="22" xfId="0" applyNumberFormat="1" applyBorder="1">
      <alignment vertical="center"/>
    </xf>
    <xf numFmtId="183" fontId="7" fillId="0" borderId="1" xfId="0" applyNumberFormat="1" applyFont="1" applyBorder="1">
      <alignment vertical="center"/>
    </xf>
    <xf numFmtId="183" fontId="7" fillId="0" borderId="22" xfId="0" applyNumberFormat="1" applyFont="1" applyBorder="1">
      <alignment vertical="center"/>
    </xf>
    <xf numFmtId="183" fontId="0" fillId="0" borderId="21" xfId="0" applyNumberFormat="1" applyBorder="1">
      <alignment vertical="center"/>
    </xf>
    <xf numFmtId="183" fontId="0" fillId="0" borderId="9" xfId="0" applyNumberFormat="1" applyBorder="1">
      <alignment vertical="center"/>
    </xf>
    <xf numFmtId="183" fontId="0" fillId="0" borderId="23" xfId="0" applyNumberFormat="1" applyBorder="1">
      <alignment vertical="center"/>
    </xf>
    <xf numFmtId="183" fontId="0" fillId="0" borderId="20" xfId="0" applyNumberFormat="1" applyBorder="1">
      <alignment vertical="center"/>
    </xf>
    <xf numFmtId="183" fontId="0" fillId="0" borderId="5" xfId="0" applyNumberFormat="1" applyBorder="1">
      <alignment vertical="center"/>
    </xf>
    <xf numFmtId="183" fontId="0" fillId="0" borderId="13" xfId="0" applyNumberFormat="1" applyBorder="1">
      <alignment vertical="center"/>
    </xf>
    <xf numFmtId="181" fontId="7" fillId="0" borderId="3" xfId="0" applyNumberFormat="1" applyFont="1" applyBorder="1" applyAlignment="1">
      <alignment horizontal="right" vertical="center"/>
    </xf>
    <xf numFmtId="181" fontId="0" fillId="0" borderId="3" xfId="0" applyNumberFormat="1" applyBorder="1">
      <alignment vertical="center"/>
    </xf>
    <xf numFmtId="181" fontId="0" fillId="0" borderId="10" xfId="0" applyNumberFormat="1" applyBorder="1">
      <alignment vertical="center"/>
    </xf>
    <xf numFmtId="0" fontId="0" fillId="4" borderId="29" xfId="0" applyFill="1" applyBorder="1">
      <alignment vertical="center"/>
    </xf>
    <xf numFmtId="0" fontId="0" fillId="2" borderId="0" xfId="0" applyFill="1">
      <alignment vertical="center"/>
    </xf>
    <xf numFmtId="0" fontId="9" fillId="2" borderId="29" xfId="0" applyFont="1" applyFill="1" applyBorder="1" applyAlignment="1">
      <alignment vertical="center" wrapText="1"/>
    </xf>
    <xf numFmtId="0" fontId="26" fillId="2" borderId="29" xfId="0" applyFont="1" applyFill="1" applyBorder="1" applyAlignment="1">
      <alignment vertical="center" wrapText="1"/>
    </xf>
    <xf numFmtId="0" fontId="0" fillId="12" borderId="29" xfId="0" applyFill="1" applyBorder="1">
      <alignment vertical="center"/>
    </xf>
    <xf numFmtId="0" fontId="0" fillId="0" borderId="29" xfId="0" applyBorder="1">
      <alignment vertical="center"/>
    </xf>
    <xf numFmtId="180" fontId="0" fillId="0" borderId="29" xfId="0" applyNumberFormat="1" applyFill="1" applyBorder="1">
      <alignment vertical="center"/>
    </xf>
    <xf numFmtId="179" fontId="0" fillId="0" borderId="29" xfId="0" applyNumberFormat="1" applyFill="1" applyBorder="1">
      <alignment vertical="center"/>
    </xf>
    <xf numFmtId="179" fontId="0" fillId="0" borderId="29" xfId="0" applyNumberFormat="1" applyBorder="1">
      <alignment vertical="center"/>
    </xf>
    <xf numFmtId="179" fontId="8" fillId="0" borderId="29" xfId="0" applyNumberFormat="1" applyFont="1" applyBorder="1">
      <alignment vertical="center"/>
    </xf>
    <xf numFmtId="180" fontId="0" fillId="0" borderId="29" xfId="0" applyNumberFormat="1" applyBorder="1">
      <alignment vertical="center"/>
    </xf>
    <xf numFmtId="0" fontId="8" fillId="2" borderId="29" xfId="0" applyFont="1" applyFill="1" applyBorder="1">
      <alignment vertical="center"/>
    </xf>
    <xf numFmtId="180" fontId="0" fillId="2" borderId="29" xfId="0" applyNumberFormat="1" applyFill="1" applyBorder="1">
      <alignment vertical="center"/>
    </xf>
    <xf numFmtId="179" fontId="0" fillId="2" borderId="29" xfId="0" applyNumberFormat="1" applyFill="1" applyBorder="1">
      <alignment vertical="center"/>
    </xf>
    <xf numFmtId="179" fontId="8" fillId="2" borderId="29" xfId="0" applyNumberFormat="1" applyFont="1" applyFill="1" applyBorder="1">
      <alignment vertical="center"/>
    </xf>
    <xf numFmtId="179" fontId="10" fillId="2" borderId="29" xfId="0" applyNumberFormat="1" applyFont="1" applyFill="1" applyBorder="1">
      <alignment vertical="center"/>
    </xf>
    <xf numFmtId="0" fontId="9" fillId="2" borderId="29" xfId="0" applyFont="1" applyFill="1" applyBorder="1">
      <alignment vertical="center"/>
    </xf>
    <xf numFmtId="0" fontId="0" fillId="8" borderId="29" xfId="0" applyFill="1" applyBorder="1">
      <alignment vertical="center"/>
    </xf>
    <xf numFmtId="0" fontId="8" fillId="0" borderId="29" xfId="0" applyFont="1" applyFill="1" applyBorder="1" applyAlignment="1">
      <alignment vertical="center" wrapText="1"/>
    </xf>
    <xf numFmtId="0" fontId="0" fillId="0" borderId="29" xfId="0" applyFill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8" fillId="0" borderId="29" xfId="0" applyFont="1" applyBorder="1">
      <alignment vertical="center"/>
    </xf>
    <xf numFmtId="49" fontId="0" fillId="0" borderId="29" xfId="0" applyNumberFormat="1" applyBorder="1">
      <alignment vertical="center"/>
    </xf>
    <xf numFmtId="179" fontId="10" fillId="0" borderId="29" xfId="0" applyNumberFormat="1" applyFont="1" applyBorder="1">
      <alignment vertical="center"/>
    </xf>
    <xf numFmtId="183" fontId="0" fillId="0" borderId="29" xfId="0" applyNumberFormat="1" applyFont="1" applyBorder="1">
      <alignment vertical="center"/>
    </xf>
    <xf numFmtId="0" fontId="0" fillId="0" borderId="29" xfId="0" quotePrefix="1" applyBorder="1">
      <alignment vertical="center"/>
    </xf>
    <xf numFmtId="179" fontId="15" fillId="0" borderId="29" xfId="0" applyNumberFormat="1" applyFont="1" applyBorder="1">
      <alignment vertical="center"/>
    </xf>
    <xf numFmtId="0" fontId="4" fillId="0" borderId="29" xfId="1" applyBorder="1" applyAlignment="1" applyProtection="1">
      <alignment vertical="center"/>
    </xf>
    <xf numFmtId="0" fontId="2" fillId="0" borderId="29" xfId="0" applyFont="1" applyBorder="1">
      <alignment vertical="center"/>
    </xf>
    <xf numFmtId="0" fontId="8" fillId="0" borderId="29" xfId="0" applyFont="1" applyBorder="1" applyAlignment="1">
      <alignment vertical="center" wrapText="1"/>
    </xf>
    <xf numFmtId="0" fontId="20" fillId="0" borderId="29" xfId="0" applyFont="1" applyBorder="1">
      <alignment vertical="center"/>
    </xf>
    <xf numFmtId="179" fontId="12" fillId="0" borderId="29" xfId="0" applyNumberFormat="1" applyFont="1" applyFill="1" applyBorder="1">
      <alignment vertical="center"/>
    </xf>
    <xf numFmtId="179" fontId="12" fillId="0" borderId="29" xfId="0" applyNumberFormat="1" applyFont="1" applyBorder="1">
      <alignment vertical="center"/>
    </xf>
    <xf numFmtId="176" fontId="0" fillId="0" borderId="29" xfId="0" applyNumberFormat="1" applyFill="1" applyBorder="1">
      <alignment vertical="center"/>
    </xf>
    <xf numFmtId="182" fontId="12" fillId="0" borderId="29" xfId="0" applyNumberFormat="1" applyFont="1" applyBorder="1">
      <alignment vertical="center"/>
    </xf>
    <xf numFmtId="182" fontId="8" fillId="0" borderId="29" xfId="0" applyNumberFormat="1" applyFont="1" applyBorder="1">
      <alignment vertical="center"/>
    </xf>
    <xf numFmtId="0" fontId="0" fillId="0" borderId="29" xfId="0" applyBorder="1" applyAlignment="1">
      <alignment vertical="center" wrapText="1"/>
    </xf>
    <xf numFmtId="0" fontId="0" fillId="5" borderId="29" xfId="0" applyFill="1" applyBorder="1">
      <alignment vertical="center"/>
    </xf>
    <xf numFmtId="179" fontId="8" fillId="0" borderId="29" xfId="0" applyNumberFormat="1" applyFont="1" applyFill="1" applyBorder="1">
      <alignment vertical="center"/>
    </xf>
    <xf numFmtId="0" fontId="12" fillId="0" borderId="29" xfId="0" applyFont="1" applyBorder="1">
      <alignment vertical="center"/>
    </xf>
    <xf numFmtId="0" fontId="0" fillId="13" borderId="29" xfId="0" applyFill="1" applyBorder="1">
      <alignment vertical="center"/>
    </xf>
    <xf numFmtId="0" fontId="21" fillId="0" borderId="29" xfId="0" applyFont="1" applyBorder="1">
      <alignment vertical="center"/>
    </xf>
    <xf numFmtId="0" fontId="0" fillId="6" borderId="29" xfId="0" applyFill="1" applyBorder="1">
      <alignment vertical="center"/>
    </xf>
    <xf numFmtId="0" fontId="6" fillId="0" borderId="29" xfId="0" applyFont="1" applyBorder="1">
      <alignment vertical="center"/>
    </xf>
    <xf numFmtId="0" fontId="23" fillId="0" borderId="29" xfId="0" applyFont="1" applyBorder="1">
      <alignment vertical="center"/>
    </xf>
    <xf numFmtId="0" fontId="0" fillId="7" borderId="29" xfId="0" applyFill="1" applyBorder="1">
      <alignment vertical="center"/>
    </xf>
    <xf numFmtId="0" fontId="7" fillId="0" borderId="29" xfId="0" applyFont="1" applyBorder="1">
      <alignment vertical="center"/>
    </xf>
    <xf numFmtId="0" fontId="25" fillId="0" borderId="29" xfId="0" applyFont="1" applyBorder="1" applyAlignment="1">
      <alignment vertical="center" wrapText="1"/>
    </xf>
    <xf numFmtId="0" fontId="24" fillId="0" borderId="29" xfId="0" applyFont="1" applyBorder="1" applyAlignment="1">
      <alignment horizontal="left" vertical="center" wrapText="1"/>
    </xf>
    <xf numFmtId="180" fontId="10" fillId="0" borderId="29" xfId="0" applyNumberFormat="1" applyFont="1" applyFill="1" applyBorder="1">
      <alignment vertical="center"/>
    </xf>
    <xf numFmtId="179" fontId="10" fillId="0" borderId="29" xfId="0" applyNumberFormat="1" applyFont="1" applyFill="1" applyBorder="1">
      <alignment vertical="center"/>
    </xf>
    <xf numFmtId="0" fontId="0" fillId="11" borderId="29" xfId="0" applyFill="1" applyBorder="1">
      <alignment vertical="center"/>
    </xf>
    <xf numFmtId="0" fontId="8" fillId="0" borderId="29" xfId="0" applyFont="1" applyFill="1" applyBorder="1" applyAlignment="1">
      <alignment vertical="center"/>
    </xf>
    <xf numFmtId="0" fontId="0" fillId="10" borderId="29" xfId="0" applyFill="1" applyBorder="1">
      <alignment vertical="center"/>
    </xf>
    <xf numFmtId="0" fontId="0" fillId="9" borderId="29" xfId="0" applyFill="1" applyBorder="1">
      <alignment vertical="center"/>
    </xf>
    <xf numFmtId="0" fontId="24" fillId="2" borderId="29" xfId="0" applyFont="1" applyFill="1" applyBorder="1" applyAlignment="1">
      <alignment horizontal="left" vertical="center" wrapText="1"/>
    </xf>
    <xf numFmtId="180" fontId="0" fillId="0" borderId="29" xfId="0" applyNumberFormat="1" applyFill="1" applyBorder="1" applyAlignment="1">
      <alignment vertical="center" wrapText="1"/>
    </xf>
    <xf numFmtId="179" fontId="0" fillId="0" borderId="29" xfId="0" applyNumberFormat="1" applyFill="1" applyBorder="1" applyAlignment="1">
      <alignment vertical="center" wrapText="1"/>
    </xf>
    <xf numFmtId="179" fontId="0" fillId="0" borderId="29" xfId="0" applyNumberFormat="1" applyBorder="1" applyAlignment="1">
      <alignment vertical="center" wrapText="1"/>
    </xf>
    <xf numFmtId="180" fontId="0" fillId="0" borderId="29" xfId="0" applyNumberFormat="1" applyBorder="1" applyAlignment="1">
      <alignment vertical="center" wrapText="1"/>
    </xf>
    <xf numFmtId="0" fontId="0" fillId="3" borderId="29" xfId="0" applyFill="1" applyBorder="1">
      <alignment vertical="center"/>
    </xf>
    <xf numFmtId="0" fontId="22" fillId="0" borderId="29" xfId="0" applyFont="1" applyBorder="1">
      <alignment vertical="center"/>
    </xf>
    <xf numFmtId="0" fontId="14" fillId="0" borderId="29" xfId="0" applyFont="1" applyBorder="1" applyAlignment="1">
      <alignment vertical="center" wrapText="1"/>
    </xf>
    <xf numFmtId="180" fontId="0" fillId="0" borderId="29" xfId="0" applyNumberFormat="1" applyFill="1" applyBorder="1" applyAlignment="1">
      <alignment horizontal="center" vertical="center"/>
    </xf>
    <xf numFmtId="0" fontId="17" fillId="0" borderId="29" xfId="0" applyFont="1" applyBorder="1" applyAlignment="1">
      <alignment horizontal="left" vertical="center" wrapText="1"/>
    </xf>
    <xf numFmtId="0" fontId="17" fillId="0" borderId="29" xfId="0" applyFont="1" applyBorder="1" applyAlignment="1">
      <alignment vertical="center" wrapText="1"/>
    </xf>
    <xf numFmtId="179" fontId="11" fillId="0" borderId="29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0" fontId="0" fillId="0" borderId="29" xfId="0" applyFont="1" applyBorder="1">
      <alignment vertical="center"/>
    </xf>
    <xf numFmtId="0" fontId="13" fillId="0" borderId="29" xfId="0" applyFont="1" applyBorder="1">
      <alignment vertical="center"/>
    </xf>
    <xf numFmtId="0" fontId="16" fillId="0" borderId="29" xfId="0" applyFont="1" applyBorder="1">
      <alignment vertical="center"/>
    </xf>
    <xf numFmtId="179" fontId="0" fillId="0" borderId="2" xfId="0" applyNumberFormat="1" applyBorder="1">
      <alignment vertical="center"/>
    </xf>
    <xf numFmtId="0" fontId="0" fillId="0" borderId="11" xfId="0" quotePrefix="1" applyBorder="1">
      <alignment vertical="center"/>
    </xf>
    <xf numFmtId="179" fontId="7" fillId="0" borderId="3" xfId="0" applyNumberFormat="1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181" fontId="7" fillId="0" borderId="2" xfId="0" applyNumberFormat="1" applyFont="1" applyBorder="1">
      <alignment vertical="center"/>
    </xf>
    <xf numFmtId="185" fontId="7" fillId="0" borderId="2" xfId="0" applyNumberFormat="1" applyFont="1" applyBorder="1">
      <alignment vertical="center"/>
    </xf>
    <xf numFmtId="0" fontId="7" fillId="0" borderId="3" xfId="0" applyFont="1" applyBorder="1">
      <alignment vertical="center"/>
    </xf>
    <xf numFmtId="176" fontId="7" fillId="0" borderId="1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80" fontId="8" fillId="0" borderId="29" xfId="0" applyNumberFormat="1" applyFont="1" applyBorder="1">
      <alignment vertical="center"/>
    </xf>
    <xf numFmtId="181" fontId="7" fillId="0" borderId="4" xfId="0" applyNumberFormat="1" applyFont="1" applyBorder="1">
      <alignment vertical="center"/>
    </xf>
    <xf numFmtId="181" fontId="7" fillId="0" borderId="1" xfId="0" applyNumberFormat="1" applyFont="1" applyBorder="1">
      <alignment vertical="center"/>
    </xf>
    <xf numFmtId="181" fontId="7" fillId="0" borderId="2" xfId="0" applyNumberFormat="1" applyFont="1" applyBorder="1" applyAlignment="1">
      <alignment horizontal="right" vertical="center"/>
    </xf>
    <xf numFmtId="181" fontId="7" fillId="0" borderId="8" xfId="0" applyNumberFormat="1" applyFont="1" applyBorder="1">
      <alignment vertical="center"/>
    </xf>
    <xf numFmtId="181" fontId="7" fillId="0" borderId="7" xfId="0" applyNumberFormat="1" applyFont="1" applyBorder="1">
      <alignment vertical="center"/>
    </xf>
    <xf numFmtId="183" fontId="7" fillId="0" borderId="3" xfId="0" applyNumberFormat="1" applyFont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2" borderId="11" xfId="0" applyFont="1" applyFill="1" applyBorder="1">
      <alignment vertical="center"/>
    </xf>
    <xf numFmtId="179" fontId="7" fillId="2" borderId="2" xfId="0" applyNumberFormat="1" applyFont="1" applyFill="1" applyBorder="1">
      <alignment vertical="center"/>
    </xf>
    <xf numFmtId="180" fontId="7" fillId="2" borderId="3" xfId="0" applyNumberFormat="1" applyFont="1" applyFill="1" applyBorder="1">
      <alignment vertical="center"/>
    </xf>
    <xf numFmtId="180" fontId="0" fillId="0" borderId="9" xfId="0" applyNumberFormat="1" applyBorder="1">
      <alignment vertical="center"/>
    </xf>
    <xf numFmtId="0" fontId="0" fillId="0" borderId="31" xfId="0" applyBorder="1">
      <alignment vertical="center"/>
    </xf>
    <xf numFmtId="0" fontId="0" fillId="0" borderId="25" xfId="0" applyBorder="1">
      <alignment vertical="center"/>
    </xf>
    <xf numFmtId="0" fontId="10" fillId="0" borderId="29" xfId="0" applyFont="1" applyBorder="1">
      <alignment vertical="center"/>
    </xf>
    <xf numFmtId="176" fontId="10" fillId="0" borderId="29" xfId="0" applyNumberFormat="1" applyFont="1" applyBorder="1">
      <alignment vertical="center"/>
    </xf>
    <xf numFmtId="180" fontId="10" fillId="0" borderId="29" xfId="0" applyNumberFormat="1" applyFont="1" applyBorder="1">
      <alignment vertical="center"/>
    </xf>
    <xf numFmtId="186" fontId="7" fillId="0" borderId="2" xfId="0" applyNumberFormat="1" applyFont="1" applyBorder="1">
      <alignment vertical="center"/>
    </xf>
    <xf numFmtId="179" fontId="0" fillId="0" borderId="10" xfId="0" applyNumberFormat="1" applyBorder="1">
      <alignment vertical="center"/>
    </xf>
    <xf numFmtId="180" fontId="7" fillId="2" borderId="2" xfId="0" applyNumberFormat="1" applyFont="1" applyFill="1" applyBorder="1">
      <alignment vertical="center"/>
    </xf>
    <xf numFmtId="181" fontId="7" fillId="0" borderId="11" xfId="0" applyNumberFormat="1" applyFont="1" applyBorder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77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177" fontId="0" fillId="0" borderId="14" xfId="0" applyNumberFormat="1" applyBorder="1" applyAlignment="1">
      <alignment vertical="center"/>
    </xf>
    <xf numFmtId="0" fontId="0" fillId="0" borderId="14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3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まとめ!$A$3</c:f>
              <c:strCache>
                <c:ptCount val="1"/>
                <c:pt idx="0">
                  <c:v>カロリー</c:v>
                </c:pt>
              </c:strCache>
            </c:strRef>
          </c:tx>
          <c:val>
            <c:numRef>
              <c:f>まとめ!$B$3:$AF$3</c:f>
              <c:numCache>
                <c:formatCode>0_ </c:formatCode>
                <c:ptCount val="31"/>
                <c:pt idx="0">
                  <c:v>1388.4</c:v>
                </c:pt>
                <c:pt idx="1">
                  <c:v>1626.7</c:v>
                </c:pt>
                <c:pt idx="2">
                  <c:v>1226.0999999999999</c:v>
                </c:pt>
                <c:pt idx="3">
                  <c:v>1558.1</c:v>
                </c:pt>
                <c:pt idx="4">
                  <c:v>1388.4</c:v>
                </c:pt>
                <c:pt idx="5">
                  <c:v>1805</c:v>
                </c:pt>
                <c:pt idx="6">
                  <c:v>1892.8000000000002</c:v>
                </c:pt>
                <c:pt idx="7">
                  <c:v>1365.7</c:v>
                </c:pt>
                <c:pt idx="8">
                  <c:v>1545</c:v>
                </c:pt>
                <c:pt idx="9">
                  <c:v>1530</c:v>
                </c:pt>
                <c:pt idx="10">
                  <c:v>1673.25</c:v>
                </c:pt>
                <c:pt idx="11">
                  <c:v>1761</c:v>
                </c:pt>
                <c:pt idx="12">
                  <c:v>1519</c:v>
                </c:pt>
                <c:pt idx="13">
                  <c:v>1737</c:v>
                </c:pt>
                <c:pt idx="14">
                  <c:v>1743</c:v>
                </c:pt>
                <c:pt idx="15">
                  <c:v>1539.6</c:v>
                </c:pt>
                <c:pt idx="16">
                  <c:v>1611</c:v>
                </c:pt>
                <c:pt idx="17">
                  <c:v>1611.5</c:v>
                </c:pt>
                <c:pt idx="18">
                  <c:v>1734</c:v>
                </c:pt>
                <c:pt idx="19">
                  <c:v>1141</c:v>
                </c:pt>
                <c:pt idx="20">
                  <c:v>1634.4</c:v>
                </c:pt>
                <c:pt idx="21">
                  <c:v>1898.9</c:v>
                </c:pt>
                <c:pt idx="22">
                  <c:v>1833</c:v>
                </c:pt>
                <c:pt idx="23">
                  <c:v>2018.7</c:v>
                </c:pt>
                <c:pt idx="24">
                  <c:v>1513</c:v>
                </c:pt>
                <c:pt idx="25">
                  <c:v>1697</c:v>
                </c:pt>
                <c:pt idx="26">
                  <c:v>1385.8</c:v>
                </c:pt>
                <c:pt idx="27">
                  <c:v>1855.7</c:v>
                </c:pt>
                <c:pt idx="28">
                  <c:v>1665.8</c:v>
                </c:pt>
                <c:pt idx="29">
                  <c:v>1282.2</c:v>
                </c:pt>
                <c:pt idx="30">
                  <c:v>902</c:v>
                </c:pt>
              </c:numCache>
            </c:numRef>
          </c:val>
        </c:ser>
        <c:marker val="1"/>
        <c:axId val="100627968"/>
        <c:axId val="100629504"/>
      </c:lineChart>
      <c:catAx>
        <c:axId val="100627968"/>
        <c:scaling>
          <c:orientation val="minMax"/>
        </c:scaling>
        <c:axPos val="b"/>
        <c:numFmt formatCode="General" sourceLinked="1"/>
        <c:tickLblPos val="nextTo"/>
        <c:crossAx val="100629504"/>
        <c:crosses val="autoZero"/>
        <c:auto val="1"/>
        <c:lblAlgn val="ctr"/>
        <c:lblOffset val="100"/>
      </c:catAx>
      <c:valAx>
        <c:axId val="100629504"/>
        <c:scaling>
          <c:orientation val="minMax"/>
        </c:scaling>
        <c:axPos val="l"/>
        <c:majorGridlines/>
        <c:numFmt formatCode="0_ " sourceLinked="1"/>
        <c:tickLblPos val="nextTo"/>
        <c:crossAx val="10062796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 paperSize="9" orientation="portrait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まとめ!$A$13</c:f>
              <c:strCache>
                <c:ptCount val="1"/>
                <c:pt idx="0">
                  <c:v>リン(mg)</c:v>
                </c:pt>
              </c:strCache>
            </c:strRef>
          </c:tx>
          <c:val>
            <c:numRef>
              <c:f>まとめ!$B$13:$AF$13</c:f>
              <c:numCache>
                <c:formatCode>0_ </c:formatCode>
                <c:ptCount val="31"/>
                <c:pt idx="0">
                  <c:v>500.58000000000004</c:v>
                </c:pt>
                <c:pt idx="1">
                  <c:v>541.67599999999993</c:v>
                </c:pt>
                <c:pt idx="2">
                  <c:v>173.35</c:v>
                </c:pt>
                <c:pt idx="3">
                  <c:v>362.51</c:v>
                </c:pt>
                <c:pt idx="4">
                  <c:v>37.35</c:v>
                </c:pt>
                <c:pt idx="5">
                  <c:v>296.09000000000003</c:v>
                </c:pt>
                <c:pt idx="6">
                  <c:v>569</c:v>
                </c:pt>
                <c:pt idx="7">
                  <c:v>93.5</c:v>
                </c:pt>
                <c:pt idx="8">
                  <c:v>400.04862023653004</c:v>
                </c:pt>
                <c:pt idx="9">
                  <c:v>417.49</c:v>
                </c:pt>
                <c:pt idx="10">
                  <c:v>365.29862023653004</c:v>
                </c:pt>
                <c:pt idx="11">
                  <c:v>363.5</c:v>
                </c:pt>
                <c:pt idx="12">
                  <c:v>364.75</c:v>
                </c:pt>
                <c:pt idx="13">
                  <c:v>858.08</c:v>
                </c:pt>
                <c:pt idx="14">
                  <c:v>367.28</c:v>
                </c:pt>
                <c:pt idx="15">
                  <c:v>384.14</c:v>
                </c:pt>
                <c:pt idx="16">
                  <c:v>256</c:v>
                </c:pt>
                <c:pt idx="17">
                  <c:v>104.75</c:v>
                </c:pt>
                <c:pt idx="18">
                  <c:v>324</c:v>
                </c:pt>
                <c:pt idx="19">
                  <c:v>204</c:v>
                </c:pt>
                <c:pt idx="20">
                  <c:v>364</c:v>
                </c:pt>
                <c:pt idx="21">
                  <c:v>620.66</c:v>
                </c:pt>
                <c:pt idx="22">
                  <c:v>374</c:v>
                </c:pt>
                <c:pt idx="23">
                  <c:v>442.44400000000002</c:v>
                </c:pt>
                <c:pt idx="24">
                  <c:v>928.33724047306009</c:v>
                </c:pt>
                <c:pt idx="25">
                  <c:v>418.99</c:v>
                </c:pt>
                <c:pt idx="26">
                  <c:v>399.65999999999997</c:v>
                </c:pt>
                <c:pt idx="27">
                  <c:v>92.3</c:v>
                </c:pt>
                <c:pt idx="28">
                  <c:v>359</c:v>
                </c:pt>
                <c:pt idx="29">
                  <c:v>406.2</c:v>
                </c:pt>
                <c:pt idx="30">
                  <c:v>210.7</c:v>
                </c:pt>
              </c:numCache>
            </c:numRef>
          </c:val>
        </c:ser>
        <c:marker val="1"/>
        <c:axId val="100831616"/>
        <c:axId val="100833152"/>
      </c:lineChart>
      <c:catAx>
        <c:axId val="100831616"/>
        <c:scaling>
          <c:orientation val="minMax"/>
        </c:scaling>
        <c:axPos val="b"/>
        <c:numFmt formatCode="General" sourceLinked="1"/>
        <c:tickLblPos val="nextTo"/>
        <c:crossAx val="100833152"/>
        <c:crosses val="autoZero"/>
        <c:auto val="1"/>
        <c:lblAlgn val="ctr"/>
        <c:lblOffset val="100"/>
      </c:catAx>
      <c:valAx>
        <c:axId val="100833152"/>
        <c:scaling>
          <c:orientation val="minMax"/>
        </c:scaling>
        <c:axPos val="l"/>
        <c:majorGridlines/>
        <c:numFmt formatCode="0_ " sourceLinked="1"/>
        <c:tickLblPos val="nextTo"/>
        <c:crossAx val="10083161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/>
    <c:plotArea>
      <c:layout/>
      <c:lineChart>
        <c:grouping val="standard"/>
        <c:ser>
          <c:idx val="0"/>
          <c:order val="0"/>
          <c:tx>
            <c:strRef>
              <c:f>まとめ!$A$14</c:f>
              <c:strCache>
                <c:ptCount val="1"/>
                <c:pt idx="0">
                  <c:v>鉄(mg)</c:v>
                </c:pt>
              </c:strCache>
            </c:strRef>
          </c:tx>
          <c:val>
            <c:numRef>
              <c:f>まとめ!$B$14:$AF$14</c:f>
              <c:numCache>
                <c:formatCode>0_ </c:formatCode>
                <c:ptCount val="31"/>
                <c:pt idx="0">
                  <c:v>2.1</c:v>
                </c:pt>
                <c:pt idx="1">
                  <c:v>3.06</c:v>
                </c:pt>
                <c:pt idx="2">
                  <c:v>0.67</c:v>
                </c:pt>
                <c:pt idx="3">
                  <c:v>4.0199999999999996</c:v>
                </c:pt>
                <c:pt idx="4">
                  <c:v>0.27</c:v>
                </c:pt>
                <c:pt idx="5">
                  <c:v>1.75</c:v>
                </c:pt>
                <c:pt idx="6">
                  <c:v>4.51</c:v>
                </c:pt>
                <c:pt idx="7">
                  <c:v>0.2</c:v>
                </c:pt>
                <c:pt idx="8">
                  <c:v>2.9921156373193103</c:v>
                </c:pt>
                <c:pt idx="9">
                  <c:v>2.4800000000000004</c:v>
                </c:pt>
                <c:pt idx="10">
                  <c:v>2.4721156373193103</c:v>
                </c:pt>
                <c:pt idx="11">
                  <c:v>2.83</c:v>
                </c:pt>
                <c:pt idx="12">
                  <c:v>2.7800000000000002</c:v>
                </c:pt>
                <c:pt idx="13">
                  <c:v>3.92</c:v>
                </c:pt>
                <c:pt idx="14">
                  <c:v>3.42</c:v>
                </c:pt>
                <c:pt idx="15">
                  <c:v>3.12</c:v>
                </c:pt>
                <c:pt idx="16">
                  <c:v>1.72</c:v>
                </c:pt>
                <c:pt idx="17">
                  <c:v>0.28000000000000003</c:v>
                </c:pt>
                <c:pt idx="18">
                  <c:v>3.0600000000000005</c:v>
                </c:pt>
                <c:pt idx="19">
                  <c:v>0.60000000000000009</c:v>
                </c:pt>
                <c:pt idx="20">
                  <c:v>3.7399999999999998</c:v>
                </c:pt>
                <c:pt idx="21">
                  <c:v>4.22</c:v>
                </c:pt>
                <c:pt idx="22">
                  <c:v>1.7</c:v>
                </c:pt>
                <c:pt idx="23">
                  <c:v>2.6390000000000002</c:v>
                </c:pt>
                <c:pt idx="24">
                  <c:v>6.34423127463862</c:v>
                </c:pt>
                <c:pt idx="25">
                  <c:v>4.03</c:v>
                </c:pt>
                <c:pt idx="26">
                  <c:v>2.12</c:v>
                </c:pt>
                <c:pt idx="27">
                  <c:v>0.47000000000000003</c:v>
                </c:pt>
                <c:pt idx="28">
                  <c:v>2</c:v>
                </c:pt>
                <c:pt idx="29">
                  <c:v>1.44</c:v>
                </c:pt>
                <c:pt idx="30">
                  <c:v>0.94</c:v>
                </c:pt>
              </c:numCache>
            </c:numRef>
          </c:val>
        </c:ser>
        <c:marker val="1"/>
        <c:axId val="100849152"/>
        <c:axId val="100850688"/>
      </c:lineChart>
      <c:catAx>
        <c:axId val="100849152"/>
        <c:scaling>
          <c:orientation val="minMax"/>
        </c:scaling>
        <c:axPos val="b"/>
        <c:numFmt formatCode="General" sourceLinked="1"/>
        <c:tickLblPos val="nextTo"/>
        <c:crossAx val="100850688"/>
        <c:crosses val="autoZero"/>
        <c:auto val="1"/>
        <c:lblAlgn val="ctr"/>
        <c:lblOffset val="100"/>
      </c:catAx>
      <c:valAx>
        <c:axId val="100850688"/>
        <c:scaling>
          <c:orientation val="minMax"/>
        </c:scaling>
        <c:axPos val="l"/>
        <c:majorGridlines/>
        <c:numFmt formatCode="0_ " sourceLinked="1"/>
        <c:tickLblPos val="nextTo"/>
        <c:crossAx val="10084915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まとめ!$A$9</c:f>
              <c:strCache>
                <c:ptCount val="1"/>
                <c:pt idx="0">
                  <c:v>ナトリウム(mg)</c:v>
                </c:pt>
              </c:strCache>
            </c:strRef>
          </c:tx>
          <c:val>
            <c:numRef>
              <c:f>まとめ!$B$9:$AF$9</c:f>
              <c:numCache>
                <c:formatCode>0_ </c:formatCode>
                <c:ptCount val="31"/>
                <c:pt idx="0">
                  <c:v>3604.46</c:v>
                </c:pt>
                <c:pt idx="1">
                  <c:v>5110.402</c:v>
                </c:pt>
                <c:pt idx="2">
                  <c:v>1664.5</c:v>
                </c:pt>
                <c:pt idx="3">
                  <c:v>2537.59</c:v>
                </c:pt>
                <c:pt idx="4">
                  <c:v>2873</c:v>
                </c:pt>
                <c:pt idx="5">
                  <c:v>1582.34</c:v>
                </c:pt>
                <c:pt idx="6">
                  <c:v>1182.9000000000001</c:v>
                </c:pt>
                <c:pt idx="7">
                  <c:v>2769.2</c:v>
                </c:pt>
                <c:pt idx="8">
                  <c:v>1469.9126149802892</c:v>
                </c:pt>
                <c:pt idx="9">
                  <c:v>1336.75</c:v>
                </c:pt>
                <c:pt idx="10">
                  <c:v>2452.7626149802891</c:v>
                </c:pt>
                <c:pt idx="11">
                  <c:v>3699.87</c:v>
                </c:pt>
                <c:pt idx="12">
                  <c:v>3243.99</c:v>
                </c:pt>
                <c:pt idx="13">
                  <c:v>249.13</c:v>
                </c:pt>
                <c:pt idx="14">
                  <c:v>3326.96</c:v>
                </c:pt>
                <c:pt idx="15">
                  <c:v>1951.6399999999999</c:v>
                </c:pt>
                <c:pt idx="16">
                  <c:v>1441</c:v>
                </c:pt>
                <c:pt idx="17">
                  <c:v>2117.75</c:v>
                </c:pt>
                <c:pt idx="18">
                  <c:v>1334.5</c:v>
                </c:pt>
                <c:pt idx="19">
                  <c:v>2101</c:v>
                </c:pt>
                <c:pt idx="20">
                  <c:v>4729.8500000000004</c:v>
                </c:pt>
                <c:pt idx="21">
                  <c:v>1947.76</c:v>
                </c:pt>
                <c:pt idx="22">
                  <c:v>1882.6</c:v>
                </c:pt>
                <c:pt idx="23">
                  <c:v>4003.2289999999998</c:v>
                </c:pt>
                <c:pt idx="24">
                  <c:v>1955.425229960578</c:v>
                </c:pt>
                <c:pt idx="25">
                  <c:v>3197.52</c:v>
                </c:pt>
                <c:pt idx="26">
                  <c:v>2254.0100000000002</c:v>
                </c:pt>
                <c:pt idx="27">
                  <c:v>3925.25</c:v>
                </c:pt>
                <c:pt idx="28">
                  <c:v>1233.5</c:v>
                </c:pt>
                <c:pt idx="29">
                  <c:v>1193</c:v>
                </c:pt>
                <c:pt idx="30">
                  <c:v>462</c:v>
                </c:pt>
              </c:numCache>
            </c:numRef>
          </c:val>
        </c:ser>
        <c:marker val="1"/>
        <c:axId val="100878976"/>
        <c:axId val="100884864"/>
      </c:lineChart>
      <c:catAx>
        <c:axId val="100878976"/>
        <c:scaling>
          <c:orientation val="minMax"/>
        </c:scaling>
        <c:axPos val="b"/>
        <c:numFmt formatCode="General" sourceLinked="1"/>
        <c:tickLblPos val="nextTo"/>
        <c:crossAx val="100884864"/>
        <c:crosses val="autoZero"/>
        <c:auto val="1"/>
        <c:lblAlgn val="ctr"/>
        <c:lblOffset val="100"/>
      </c:catAx>
      <c:valAx>
        <c:axId val="100884864"/>
        <c:scaling>
          <c:orientation val="minMax"/>
        </c:scaling>
        <c:axPos val="l"/>
        <c:majorGridlines/>
        <c:numFmt formatCode="0_ " sourceLinked="1"/>
        <c:tickLblPos val="nextTo"/>
        <c:crossAx val="10087897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>
        <c:manualLayout>
          <c:layoutTarget val="inner"/>
          <c:xMode val="edge"/>
          <c:yMode val="edge"/>
          <c:x val="6.4377296587927124E-2"/>
          <c:y val="0.22071681312873434"/>
          <c:w val="0.70474912510936161"/>
          <c:h val="0.68803561670835134"/>
        </c:manualLayout>
      </c:layout>
      <c:lineChart>
        <c:grouping val="standard"/>
        <c:ser>
          <c:idx val="0"/>
          <c:order val="0"/>
          <c:tx>
            <c:strRef>
              <c:f>まとめ!$A$10</c:f>
              <c:strCache>
                <c:ptCount val="1"/>
                <c:pt idx="0">
                  <c:v>塩分(g)</c:v>
                </c:pt>
              </c:strCache>
            </c:strRef>
          </c:tx>
          <c:val>
            <c:numRef>
              <c:f>まとめ!$B$10:$AF$10</c:f>
              <c:numCache>
                <c:formatCode>0_ </c:formatCode>
                <c:ptCount val="31"/>
                <c:pt idx="0">
                  <c:v>9.323973333333333</c:v>
                </c:pt>
                <c:pt idx="1">
                  <c:v>13.144870000000001</c:v>
                </c:pt>
                <c:pt idx="2">
                  <c:v>4.2631899999999998</c:v>
                </c:pt>
                <c:pt idx="3">
                  <c:v>6.3738200000000003</c:v>
                </c:pt>
                <c:pt idx="4">
                  <c:v>7.2203200000000001</c:v>
                </c:pt>
                <c:pt idx="5">
                  <c:v>4.0424199999999999</c:v>
                </c:pt>
                <c:pt idx="6">
                  <c:v>3.0803199999999999</c:v>
                </c:pt>
                <c:pt idx="7">
                  <c:v>7.0903200000000002</c:v>
                </c:pt>
                <c:pt idx="8">
                  <c:v>3.7065880420499342</c:v>
                </c:pt>
                <c:pt idx="9">
                  <c:v>3.2126999999999999</c:v>
                </c:pt>
                <c:pt idx="10">
                  <c:v>6.2785680420499341</c:v>
                </c:pt>
                <c:pt idx="11">
                  <c:v>9.4799999999999986</c:v>
                </c:pt>
                <c:pt idx="12">
                  <c:v>8.2600000000000016</c:v>
                </c:pt>
                <c:pt idx="13">
                  <c:v>0.62018000000000006</c:v>
                </c:pt>
                <c:pt idx="14">
                  <c:v>8.533333333333335</c:v>
                </c:pt>
                <c:pt idx="15">
                  <c:v>5.5836533333333334</c:v>
                </c:pt>
                <c:pt idx="16">
                  <c:v>4.4403199999999998</c:v>
                </c:pt>
                <c:pt idx="17">
                  <c:v>5.2403199999999996</c:v>
                </c:pt>
                <c:pt idx="18">
                  <c:v>3.5001199999999999</c:v>
                </c:pt>
                <c:pt idx="19">
                  <c:v>5.3803199999999984</c:v>
                </c:pt>
                <c:pt idx="20">
                  <c:v>12.106762333333334</c:v>
                </c:pt>
                <c:pt idx="21">
                  <c:v>4.9423200000000005</c:v>
                </c:pt>
                <c:pt idx="22">
                  <c:v>4.50732</c:v>
                </c:pt>
                <c:pt idx="23">
                  <c:v>10.250251459999999</c:v>
                </c:pt>
                <c:pt idx="24">
                  <c:v>4.9671360840998684</c:v>
                </c:pt>
                <c:pt idx="25">
                  <c:v>11.110000000000001</c:v>
                </c:pt>
                <c:pt idx="26">
                  <c:v>5.6126999999999994</c:v>
                </c:pt>
                <c:pt idx="27">
                  <c:v>9.9932599999999994</c:v>
                </c:pt>
                <c:pt idx="28">
                  <c:v>3.1527000000000003</c:v>
                </c:pt>
                <c:pt idx="29">
                  <c:v>3.0644600000000004</c:v>
                </c:pt>
                <c:pt idx="30">
                  <c:v>1.24</c:v>
                </c:pt>
              </c:numCache>
            </c:numRef>
          </c:val>
        </c:ser>
        <c:marker val="1"/>
        <c:axId val="100909056"/>
        <c:axId val="100910592"/>
      </c:lineChart>
      <c:catAx>
        <c:axId val="100909056"/>
        <c:scaling>
          <c:orientation val="minMax"/>
        </c:scaling>
        <c:axPos val="b"/>
        <c:numFmt formatCode="General" sourceLinked="1"/>
        <c:tickLblPos val="nextTo"/>
        <c:crossAx val="100910592"/>
        <c:crosses val="autoZero"/>
        <c:auto val="1"/>
        <c:lblAlgn val="ctr"/>
        <c:lblOffset val="100"/>
      </c:catAx>
      <c:valAx>
        <c:axId val="100910592"/>
        <c:scaling>
          <c:orientation val="minMax"/>
        </c:scaling>
        <c:axPos val="l"/>
        <c:majorGridlines/>
        <c:numFmt formatCode="0_ " sourceLinked="1"/>
        <c:tickLblPos val="nextTo"/>
        <c:crossAx val="10090905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/>
    <c:plotArea>
      <c:layout/>
      <c:lineChart>
        <c:grouping val="standard"/>
        <c:ser>
          <c:idx val="0"/>
          <c:order val="0"/>
          <c:tx>
            <c:strRef>
              <c:f>まとめ!$A$16</c:f>
              <c:strCache>
                <c:ptCount val="1"/>
                <c:pt idx="0">
                  <c:v>価格</c:v>
                </c:pt>
              </c:strCache>
            </c:strRef>
          </c:tx>
          <c:val>
            <c:numRef>
              <c:f>まとめ!$B$16:$AF$16</c:f>
              <c:numCache>
                <c:formatCode>General</c:formatCode>
                <c:ptCount val="31"/>
                <c:pt idx="0">
                  <c:v>483.81177777777782</c:v>
                </c:pt>
                <c:pt idx="1">
                  <c:v>405.48144444444438</c:v>
                </c:pt>
                <c:pt idx="2">
                  <c:v>415.84566666666666</c:v>
                </c:pt>
                <c:pt idx="3">
                  <c:v>310.25588888888888</c:v>
                </c:pt>
                <c:pt idx="4">
                  <c:v>397.33388888888885</c:v>
                </c:pt>
                <c:pt idx="5">
                  <c:v>1072.5706666666665</c:v>
                </c:pt>
                <c:pt idx="6">
                  <c:v>916.05288888888822</c:v>
                </c:pt>
                <c:pt idx="7">
                  <c:v>513.15588888888885</c:v>
                </c:pt>
                <c:pt idx="8">
                  <c:v>421.45288888888888</c:v>
                </c:pt>
                <c:pt idx="9">
                  <c:v>672.49700000000007</c:v>
                </c:pt>
                <c:pt idx="10">
                  <c:v>766.99400000000003</c:v>
                </c:pt>
                <c:pt idx="11">
                  <c:v>357.34699999999998</c:v>
                </c:pt>
                <c:pt idx="12">
                  <c:v>450.84399999999999</c:v>
                </c:pt>
                <c:pt idx="13">
                  <c:v>1098.7527647058819</c:v>
                </c:pt>
                <c:pt idx="14">
                  <c:v>920.697</c:v>
                </c:pt>
                <c:pt idx="15">
                  <c:v>520.99733333333336</c:v>
                </c:pt>
                <c:pt idx="16">
                  <c:v>509.5528888888889</c:v>
                </c:pt>
                <c:pt idx="17">
                  <c:v>473.52255555555553</c:v>
                </c:pt>
                <c:pt idx="18">
                  <c:v>1095.7528888888889</c:v>
                </c:pt>
                <c:pt idx="19">
                  <c:v>220.43322222222218</c:v>
                </c:pt>
                <c:pt idx="20">
                  <c:v>904.14400000000001</c:v>
                </c:pt>
                <c:pt idx="21">
                  <c:v>549.6837536231883</c:v>
                </c:pt>
                <c:pt idx="22">
                  <c:v>557.38375362318766</c:v>
                </c:pt>
                <c:pt idx="23">
                  <c:v>579.94100000000003</c:v>
                </c:pt>
                <c:pt idx="24">
                  <c:v>1160.3910000000001</c:v>
                </c:pt>
                <c:pt idx="25">
                  <c:v>983.84399999999994</c:v>
                </c:pt>
                <c:pt idx="26">
                  <c:v>335.06366666666639</c:v>
                </c:pt>
                <c:pt idx="27">
                  <c:v>696.39699999999993</c:v>
                </c:pt>
                <c:pt idx="28">
                  <c:v>438.56066666666658</c:v>
                </c:pt>
                <c:pt idx="29">
                  <c:v>182.99400000000003</c:v>
                </c:pt>
                <c:pt idx="30">
                  <c:v>93.244</c:v>
                </c:pt>
              </c:numCache>
            </c:numRef>
          </c:val>
        </c:ser>
        <c:marker val="1"/>
        <c:axId val="100934784"/>
        <c:axId val="100936320"/>
      </c:lineChart>
      <c:catAx>
        <c:axId val="100934784"/>
        <c:scaling>
          <c:orientation val="minMax"/>
        </c:scaling>
        <c:axPos val="b"/>
        <c:numFmt formatCode="General" sourceLinked="1"/>
        <c:tickLblPos val="nextTo"/>
        <c:crossAx val="100936320"/>
        <c:crosses val="autoZero"/>
        <c:auto val="1"/>
        <c:lblAlgn val="ctr"/>
        <c:lblOffset val="100"/>
      </c:catAx>
      <c:valAx>
        <c:axId val="100936320"/>
        <c:scaling>
          <c:orientation val="minMax"/>
        </c:scaling>
        <c:axPos val="l"/>
        <c:majorGridlines/>
        <c:numFmt formatCode="General" sourceLinked="1"/>
        <c:tickLblPos val="nextTo"/>
        <c:crossAx val="10093478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>
        <c:manualLayout>
          <c:layoutTarget val="inner"/>
          <c:xMode val="edge"/>
          <c:yMode val="edge"/>
          <c:x val="0.15293285214350041"/>
          <c:y val="0.22071681312873434"/>
          <c:w val="0.68243722659667561"/>
          <c:h val="0.68803561670841695"/>
        </c:manualLayout>
      </c:layout>
      <c:lineChart>
        <c:grouping val="standard"/>
        <c:ser>
          <c:idx val="0"/>
          <c:order val="0"/>
          <c:tx>
            <c:strRef>
              <c:f>まとめ!$A$15</c:f>
              <c:strCache>
                <c:ptCount val="1"/>
                <c:pt idx="0">
                  <c:v>水分(g)</c:v>
                </c:pt>
              </c:strCache>
            </c:strRef>
          </c:tx>
          <c:val>
            <c:numRef>
              <c:f>まとめ!$B$15:$AF$15</c:f>
              <c:numCache>
                <c:formatCode>0_ </c:formatCode>
                <c:ptCount val="31"/>
                <c:pt idx="0">
                  <c:v>675.1</c:v>
                </c:pt>
                <c:pt idx="1">
                  <c:v>686.88699999999994</c:v>
                </c:pt>
                <c:pt idx="2">
                  <c:v>573.11</c:v>
                </c:pt>
                <c:pt idx="3">
                  <c:v>570.91000000000008</c:v>
                </c:pt>
                <c:pt idx="4">
                  <c:v>113.11</c:v>
                </c:pt>
                <c:pt idx="5">
                  <c:v>847.56</c:v>
                </c:pt>
                <c:pt idx="6">
                  <c:v>1054.9000000000001</c:v>
                </c:pt>
                <c:pt idx="7">
                  <c:v>444.2</c:v>
                </c:pt>
                <c:pt idx="8">
                  <c:v>716.2</c:v>
                </c:pt>
                <c:pt idx="9">
                  <c:v>1221.31</c:v>
                </c:pt>
                <c:pt idx="10">
                  <c:v>820.65</c:v>
                </c:pt>
                <c:pt idx="11">
                  <c:v>511.66999999999996</c:v>
                </c:pt>
                <c:pt idx="12">
                  <c:v>715.69</c:v>
                </c:pt>
                <c:pt idx="13">
                  <c:v>888.63</c:v>
                </c:pt>
                <c:pt idx="14">
                  <c:v>676.77760000000001</c:v>
                </c:pt>
                <c:pt idx="15">
                  <c:v>855.05899999999997</c:v>
                </c:pt>
                <c:pt idx="16">
                  <c:v>603</c:v>
                </c:pt>
                <c:pt idx="17">
                  <c:v>509.45</c:v>
                </c:pt>
                <c:pt idx="18">
                  <c:v>966.7</c:v>
                </c:pt>
                <c:pt idx="19">
                  <c:v>490</c:v>
                </c:pt>
                <c:pt idx="20">
                  <c:v>875.84999999999991</c:v>
                </c:pt>
                <c:pt idx="21">
                  <c:v>963.16699999999992</c:v>
                </c:pt>
                <c:pt idx="22">
                  <c:v>755</c:v>
                </c:pt>
                <c:pt idx="23">
                  <c:v>767.31899999999996</c:v>
                </c:pt>
                <c:pt idx="24">
                  <c:v>888.96</c:v>
                </c:pt>
                <c:pt idx="25">
                  <c:v>834.3</c:v>
                </c:pt>
                <c:pt idx="26">
                  <c:v>696.16699999999992</c:v>
                </c:pt>
                <c:pt idx="27">
                  <c:v>397.5</c:v>
                </c:pt>
                <c:pt idx="28">
                  <c:v>702.90000000000009</c:v>
                </c:pt>
                <c:pt idx="29">
                  <c:v>424.47</c:v>
                </c:pt>
                <c:pt idx="30">
                  <c:v>286.22000000000003</c:v>
                </c:pt>
              </c:numCache>
            </c:numRef>
          </c:val>
        </c:ser>
        <c:marker val="1"/>
        <c:axId val="100637312"/>
        <c:axId val="100643200"/>
      </c:lineChart>
      <c:catAx>
        <c:axId val="100637312"/>
        <c:scaling>
          <c:orientation val="minMax"/>
        </c:scaling>
        <c:axPos val="b"/>
        <c:numFmt formatCode="General" sourceLinked="1"/>
        <c:tickLblPos val="nextTo"/>
        <c:crossAx val="100643200"/>
        <c:crosses val="autoZero"/>
        <c:auto val="1"/>
        <c:lblAlgn val="ctr"/>
        <c:lblOffset val="100"/>
      </c:catAx>
      <c:valAx>
        <c:axId val="100643200"/>
        <c:scaling>
          <c:orientation val="minMax"/>
        </c:scaling>
        <c:axPos val="l"/>
        <c:majorGridlines/>
        <c:numFmt formatCode="0_ " sourceLinked="1"/>
        <c:tickLblPos val="nextTo"/>
        <c:crossAx val="10063731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まとめ!$A$4</c:f>
              <c:strCache>
                <c:ptCount val="1"/>
                <c:pt idx="0">
                  <c:v>たんぱく質(g)</c:v>
                </c:pt>
              </c:strCache>
            </c:strRef>
          </c:tx>
          <c:val>
            <c:numRef>
              <c:f>まとめ!$B$4:$AF$4</c:f>
              <c:numCache>
                <c:formatCode>0_ </c:formatCode>
                <c:ptCount val="31"/>
                <c:pt idx="0">
                  <c:v>53.120000000000005</c:v>
                </c:pt>
                <c:pt idx="1">
                  <c:v>66.134999999999991</c:v>
                </c:pt>
                <c:pt idx="2">
                  <c:v>43.094999999999999</c:v>
                </c:pt>
                <c:pt idx="3">
                  <c:v>53.265000000000001</c:v>
                </c:pt>
                <c:pt idx="4">
                  <c:v>36.120000000000005</c:v>
                </c:pt>
                <c:pt idx="5">
                  <c:v>46.400000000000006</c:v>
                </c:pt>
                <c:pt idx="6">
                  <c:v>49.460000000000008</c:v>
                </c:pt>
                <c:pt idx="7">
                  <c:v>41.34</c:v>
                </c:pt>
                <c:pt idx="8">
                  <c:v>41.96</c:v>
                </c:pt>
                <c:pt idx="9">
                  <c:v>40.44</c:v>
                </c:pt>
                <c:pt idx="10">
                  <c:v>49.954999999999998</c:v>
                </c:pt>
                <c:pt idx="11">
                  <c:v>54.03</c:v>
                </c:pt>
                <c:pt idx="12">
                  <c:v>43.01</c:v>
                </c:pt>
                <c:pt idx="13">
                  <c:v>78.22</c:v>
                </c:pt>
                <c:pt idx="14">
                  <c:v>52.5</c:v>
                </c:pt>
                <c:pt idx="15">
                  <c:v>44.63</c:v>
                </c:pt>
                <c:pt idx="16">
                  <c:v>51.58</c:v>
                </c:pt>
                <c:pt idx="17">
                  <c:v>45.99</c:v>
                </c:pt>
                <c:pt idx="18">
                  <c:v>43.370000000000005</c:v>
                </c:pt>
                <c:pt idx="19">
                  <c:v>30.099999999999998</c:v>
                </c:pt>
                <c:pt idx="20">
                  <c:v>69.28</c:v>
                </c:pt>
                <c:pt idx="21">
                  <c:v>66.599999999999994</c:v>
                </c:pt>
                <c:pt idx="22">
                  <c:v>55.660000000000004</c:v>
                </c:pt>
                <c:pt idx="23">
                  <c:v>63.897999999999996</c:v>
                </c:pt>
                <c:pt idx="24">
                  <c:v>89.07</c:v>
                </c:pt>
                <c:pt idx="25">
                  <c:v>45.129999999999995</c:v>
                </c:pt>
                <c:pt idx="26">
                  <c:v>43.58</c:v>
                </c:pt>
                <c:pt idx="27">
                  <c:v>42.339999999999996</c:v>
                </c:pt>
                <c:pt idx="28">
                  <c:v>54.699999999999996</c:v>
                </c:pt>
                <c:pt idx="29">
                  <c:v>29.14</c:v>
                </c:pt>
                <c:pt idx="30">
                  <c:v>18</c:v>
                </c:pt>
              </c:numCache>
            </c:numRef>
          </c:val>
        </c:ser>
        <c:marker val="1"/>
        <c:axId val="100655104"/>
        <c:axId val="100656640"/>
      </c:lineChart>
      <c:catAx>
        <c:axId val="100655104"/>
        <c:scaling>
          <c:orientation val="minMax"/>
        </c:scaling>
        <c:axPos val="b"/>
        <c:numFmt formatCode="General" sourceLinked="1"/>
        <c:tickLblPos val="nextTo"/>
        <c:crossAx val="100656640"/>
        <c:crosses val="autoZero"/>
        <c:auto val="1"/>
        <c:lblAlgn val="ctr"/>
        <c:lblOffset val="100"/>
      </c:catAx>
      <c:valAx>
        <c:axId val="100656640"/>
        <c:scaling>
          <c:orientation val="minMax"/>
        </c:scaling>
        <c:axPos val="l"/>
        <c:majorGridlines/>
        <c:numFmt formatCode="0_ " sourceLinked="1"/>
        <c:tickLblPos val="nextTo"/>
        <c:crossAx val="10065510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>
        <c:manualLayout>
          <c:layoutTarget val="inner"/>
          <c:xMode val="edge"/>
          <c:yMode val="edge"/>
          <c:x val="0.15676181102362224"/>
          <c:y val="0.16428905431189741"/>
          <c:w val="0.69066579177602749"/>
          <c:h val="0.68803561670835134"/>
        </c:manualLayout>
      </c:layout>
      <c:lineChart>
        <c:grouping val="standard"/>
        <c:ser>
          <c:idx val="0"/>
          <c:order val="0"/>
          <c:tx>
            <c:strRef>
              <c:f>まとめ!$A$5</c:f>
              <c:strCache>
                <c:ptCount val="1"/>
                <c:pt idx="0">
                  <c:v>脂質(g)</c:v>
                </c:pt>
              </c:strCache>
            </c:strRef>
          </c:tx>
          <c:val>
            <c:numRef>
              <c:f>まとめ!$B$5:$AF$5</c:f>
              <c:numCache>
                <c:formatCode>0_ </c:formatCode>
                <c:ptCount val="31"/>
                <c:pt idx="0">
                  <c:v>36.11</c:v>
                </c:pt>
                <c:pt idx="1">
                  <c:v>47.616</c:v>
                </c:pt>
                <c:pt idx="2">
                  <c:v>28.970000000000006</c:v>
                </c:pt>
                <c:pt idx="3">
                  <c:v>51.589999999999996</c:v>
                </c:pt>
                <c:pt idx="4">
                  <c:v>22.78</c:v>
                </c:pt>
                <c:pt idx="5">
                  <c:v>43.14</c:v>
                </c:pt>
                <c:pt idx="6">
                  <c:v>73.160000000000011</c:v>
                </c:pt>
                <c:pt idx="7">
                  <c:v>21.75</c:v>
                </c:pt>
                <c:pt idx="8">
                  <c:v>54.980551905387642</c:v>
                </c:pt>
                <c:pt idx="9">
                  <c:v>55.470000000000006</c:v>
                </c:pt>
                <c:pt idx="10">
                  <c:v>29.575551905387641</c:v>
                </c:pt>
                <c:pt idx="11">
                  <c:v>64.37</c:v>
                </c:pt>
                <c:pt idx="12">
                  <c:v>48.04</c:v>
                </c:pt>
                <c:pt idx="13">
                  <c:v>39.470000000000006</c:v>
                </c:pt>
                <c:pt idx="14">
                  <c:v>66.539999999999992</c:v>
                </c:pt>
                <c:pt idx="15">
                  <c:v>31.169999999999998</c:v>
                </c:pt>
                <c:pt idx="16">
                  <c:v>54.92</c:v>
                </c:pt>
                <c:pt idx="17">
                  <c:v>44.440000000000005</c:v>
                </c:pt>
                <c:pt idx="18">
                  <c:v>51.019999999999996</c:v>
                </c:pt>
                <c:pt idx="19">
                  <c:v>5.1999999999999993</c:v>
                </c:pt>
                <c:pt idx="20">
                  <c:v>59.550000000000004</c:v>
                </c:pt>
                <c:pt idx="21">
                  <c:v>44.814999999999998</c:v>
                </c:pt>
                <c:pt idx="22">
                  <c:v>45.5</c:v>
                </c:pt>
                <c:pt idx="23">
                  <c:v>50.78</c:v>
                </c:pt>
                <c:pt idx="24">
                  <c:v>17.791103810775279</c:v>
                </c:pt>
                <c:pt idx="25">
                  <c:v>36.35</c:v>
                </c:pt>
                <c:pt idx="26">
                  <c:v>47.13</c:v>
                </c:pt>
                <c:pt idx="27">
                  <c:v>70.204999999999998</c:v>
                </c:pt>
                <c:pt idx="28">
                  <c:v>64.2</c:v>
                </c:pt>
                <c:pt idx="29">
                  <c:v>41.390000000000008</c:v>
                </c:pt>
                <c:pt idx="30">
                  <c:v>4</c:v>
                </c:pt>
              </c:numCache>
            </c:numRef>
          </c:val>
        </c:ser>
        <c:marker val="1"/>
        <c:axId val="100693120"/>
        <c:axId val="100694656"/>
      </c:lineChart>
      <c:catAx>
        <c:axId val="100693120"/>
        <c:scaling>
          <c:orientation val="minMax"/>
        </c:scaling>
        <c:axPos val="b"/>
        <c:numFmt formatCode="General" sourceLinked="1"/>
        <c:tickLblPos val="nextTo"/>
        <c:crossAx val="100694656"/>
        <c:crosses val="autoZero"/>
        <c:auto val="1"/>
        <c:lblAlgn val="ctr"/>
        <c:lblOffset val="100"/>
      </c:catAx>
      <c:valAx>
        <c:axId val="100694656"/>
        <c:scaling>
          <c:orientation val="minMax"/>
        </c:scaling>
        <c:axPos val="l"/>
        <c:majorGridlines/>
        <c:numFmt formatCode="0_ " sourceLinked="1"/>
        <c:tickLblPos val="nextTo"/>
        <c:crossAx val="10069312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まとめ!$A$6</c:f>
              <c:strCache>
                <c:ptCount val="1"/>
                <c:pt idx="0">
                  <c:v>糖質(g)</c:v>
                </c:pt>
              </c:strCache>
            </c:strRef>
          </c:tx>
          <c:val>
            <c:numRef>
              <c:f>まとめ!$B$6:$AF$6</c:f>
              <c:numCache>
                <c:formatCode>0_ </c:formatCode>
                <c:ptCount val="31"/>
                <c:pt idx="0">
                  <c:v>38.730000000000004</c:v>
                </c:pt>
                <c:pt idx="1">
                  <c:v>76.100000000000009</c:v>
                </c:pt>
                <c:pt idx="2">
                  <c:v>41.1</c:v>
                </c:pt>
                <c:pt idx="3">
                  <c:v>59.5</c:v>
                </c:pt>
                <c:pt idx="4">
                  <c:v>77.88</c:v>
                </c:pt>
                <c:pt idx="5">
                  <c:v>105.8</c:v>
                </c:pt>
                <c:pt idx="6">
                  <c:v>25.6</c:v>
                </c:pt>
                <c:pt idx="7">
                  <c:v>137.19999999999999</c:v>
                </c:pt>
                <c:pt idx="8">
                  <c:v>0.6</c:v>
                </c:pt>
                <c:pt idx="9">
                  <c:v>50.7</c:v>
                </c:pt>
                <c:pt idx="10">
                  <c:v>9.1</c:v>
                </c:pt>
                <c:pt idx="11">
                  <c:v>113.8</c:v>
                </c:pt>
                <c:pt idx="12">
                  <c:v>44.4</c:v>
                </c:pt>
                <c:pt idx="13">
                  <c:v>0</c:v>
                </c:pt>
                <c:pt idx="14">
                  <c:v>166.25</c:v>
                </c:pt>
                <c:pt idx="15">
                  <c:v>27.95</c:v>
                </c:pt>
                <c:pt idx="16">
                  <c:v>63.2</c:v>
                </c:pt>
                <c:pt idx="17">
                  <c:v>122.85</c:v>
                </c:pt>
                <c:pt idx="18">
                  <c:v>13.5</c:v>
                </c:pt>
                <c:pt idx="19">
                  <c:v>0.6</c:v>
                </c:pt>
                <c:pt idx="20">
                  <c:v>41.474999999999994</c:v>
                </c:pt>
                <c:pt idx="21">
                  <c:v>0.5625</c:v>
                </c:pt>
                <c:pt idx="22">
                  <c:v>61.08</c:v>
                </c:pt>
                <c:pt idx="23">
                  <c:v>89.28</c:v>
                </c:pt>
                <c:pt idx="24">
                  <c:v>0</c:v>
                </c:pt>
                <c:pt idx="25">
                  <c:v>19.399999999999999</c:v>
                </c:pt>
                <c:pt idx="26">
                  <c:v>48.225000000000001</c:v>
                </c:pt>
                <c:pt idx="27">
                  <c:v>157.88749999999999</c:v>
                </c:pt>
                <c:pt idx="28">
                  <c:v>32.125</c:v>
                </c:pt>
                <c:pt idx="29">
                  <c:v>42.2</c:v>
                </c:pt>
                <c:pt idx="30">
                  <c:v>42.2</c:v>
                </c:pt>
              </c:numCache>
            </c:numRef>
          </c:val>
        </c:ser>
        <c:marker val="1"/>
        <c:axId val="100710656"/>
        <c:axId val="100720640"/>
      </c:lineChart>
      <c:catAx>
        <c:axId val="100710656"/>
        <c:scaling>
          <c:orientation val="minMax"/>
        </c:scaling>
        <c:axPos val="b"/>
        <c:numFmt formatCode="General" sourceLinked="1"/>
        <c:tickLblPos val="nextTo"/>
        <c:crossAx val="100720640"/>
        <c:crosses val="autoZero"/>
        <c:auto val="1"/>
        <c:lblAlgn val="ctr"/>
        <c:lblOffset val="100"/>
      </c:catAx>
      <c:valAx>
        <c:axId val="100720640"/>
        <c:scaling>
          <c:orientation val="minMax"/>
        </c:scaling>
        <c:axPos val="l"/>
        <c:majorGridlines/>
        <c:numFmt formatCode="0_ " sourceLinked="1"/>
        <c:tickLblPos val="nextTo"/>
        <c:crossAx val="10071065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まとめ!$A$7</c:f>
              <c:strCache>
                <c:ptCount val="1"/>
                <c:pt idx="0">
                  <c:v>食物繊維(g)</c:v>
                </c:pt>
              </c:strCache>
            </c:strRef>
          </c:tx>
          <c:val>
            <c:numRef>
              <c:f>まとめ!$B$7:$AF$7</c:f>
              <c:numCache>
                <c:formatCode>0_ </c:formatCode>
                <c:ptCount val="31"/>
                <c:pt idx="0">
                  <c:v>6.01</c:v>
                </c:pt>
                <c:pt idx="1">
                  <c:v>11.28</c:v>
                </c:pt>
                <c:pt idx="2">
                  <c:v>4.5</c:v>
                </c:pt>
                <c:pt idx="3">
                  <c:v>4.7300000000000004</c:v>
                </c:pt>
                <c:pt idx="4">
                  <c:v>6.0600000000000005</c:v>
                </c:pt>
                <c:pt idx="5">
                  <c:v>4.13</c:v>
                </c:pt>
                <c:pt idx="6">
                  <c:v>8.86</c:v>
                </c:pt>
                <c:pt idx="7">
                  <c:v>9.41</c:v>
                </c:pt>
                <c:pt idx="8">
                  <c:v>2.0576872536136661</c:v>
                </c:pt>
                <c:pt idx="9">
                  <c:v>14.739999999999998</c:v>
                </c:pt>
                <c:pt idx="10">
                  <c:v>9.3176872536136663</c:v>
                </c:pt>
                <c:pt idx="11">
                  <c:v>9.93</c:v>
                </c:pt>
                <c:pt idx="12">
                  <c:v>3.3</c:v>
                </c:pt>
                <c:pt idx="13">
                  <c:v>0.08</c:v>
                </c:pt>
                <c:pt idx="14">
                  <c:v>11.48</c:v>
                </c:pt>
                <c:pt idx="15">
                  <c:v>9.9499999999999993</c:v>
                </c:pt>
                <c:pt idx="16">
                  <c:v>4.9000000000000004</c:v>
                </c:pt>
                <c:pt idx="17">
                  <c:v>11.530000000000001</c:v>
                </c:pt>
                <c:pt idx="18">
                  <c:v>6.2299999999999995</c:v>
                </c:pt>
                <c:pt idx="19">
                  <c:v>0.1</c:v>
                </c:pt>
                <c:pt idx="20">
                  <c:v>6.7599999999999989</c:v>
                </c:pt>
                <c:pt idx="21">
                  <c:v>4.43</c:v>
                </c:pt>
                <c:pt idx="22">
                  <c:v>3.5</c:v>
                </c:pt>
                <c:pt idx="23">
                  <c:v>4.4279999999999999</c:v>
                </c:pt>
                <c:pt idx="24">
                  <c:v>1.895374507227332</c:v>
                </c:pt>
                <c:pt idx="25">
                  <c:v>4.7699999999999996</c:v>
                </c:pt>
                <c:pt idx="26">
                  <c:v>8.58</c:v>
                </c:pt>
                <c:pt idx="27">
                  <c:v>10.139999999999999</c:v>
                </c:pt>
                <c:pt idx="28">
                  <c:v>3.1</c:v>
                </c:pt>
                <c:pt idx="29">
                  <c:v>2.2000000000000002</c:v>
                </c:pt>
                <c:pt idx="30">
                  <c:v>2.2000000000000002</c:v>
                </c:pt>
              </c:numCache>
            </c:numRef>
          </c:val>
        </c:ser>
        <c:marker val="1"/>
        <c:axId val="100728192"/>
        <c:axId val="100742272"/>
      </c:lineChart>
      <c:catAx>
        <c:axId val="100728192"/>
        <c:scaling>
          <c:orientation val="minMax"/>
        </c:scaling>
        <c:axPos val="b"/>
        <c:numFmt formatCode="General" sourceLinked="1"/>
        <c:tickLblPos val="nextTo"/>
        <c:crossAx val="100742272"/>
        <c:crosses val="autoZero"/>
        <c:auto val="1"/>
        <c:lblAlgn val="ctr"/>
        <c:lblOffset val="100"/>
      </c:catAx>
      <c:valAx>
        <c:axId val="100742272"/>
        <c:scaling>
          <c:orientation val="minMax"/>
        </c:scaling>
        <c:axPos val="l"/>
        <c:majorGridlines/>
        <c:numFmt formatCode="0_ " sourceLinked="1"/>
        <c:tickLblPos val="nextTo"/>
        <c:crossAx val="10072819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まとめ!$A$8</c:f>
              <c:strCache>
                <c:ptCount val="1"/>
                <c:pt idx="0">
                  <c:v>炭水化物(g)</c:v>
                </c:pt>
              </c:strCache>
            </c:strRef>
          </c:tx>
          <c:val>
            <c:numRef>
              <c:f>まとめ!$B$8:$AF$8</c:f>
              <c:numCache>
                <c:formatCode>0_ </c:formatCode>
                <c:ptCount val="31"/>
                <c:pt idx="0">
                  <c:v>187.59</c:v>
                </c:pt>
                <c:pt idx="1">
                  <c:v>186.25799999999998</c:v>
                </c:pt>
                <c:pt idx="2">
                  <c:v>190.41500000000002</c:v>
                </c:pt>
                <c:pt idx="3">
                  <c:v>190.65</c:v>
                </c:pt>
                <c:pt idx="4">
                  <c:v>153.215</c:v>
                </c:pt>
                <c:pt idx="5">
                  <c:v>296.60000000000002</c:v>
                </c:pt>
                <c:pt idx="6">
                  <c:v>252.65000000000003</c:v>
                </c:pt>
                <c:pt idx="7">
                  <c:v>173.83</c:v>
                </c:pt>
                <c:pt idx="8">
                  <c:v>210.51859395532193</c:v>
                </c:pt>
                <c:pt idx="9">
                  <c:v>220.54000000000002</c:v>
                </c:pt>
                <c:pt idx="10">
                  <c:v>291.87859395532195</c:v>
                </c:pt>
                <c:pt idx="11">
                  <c:v>183.38</c:v>
                </c:pt>
                <c:pt idx="12">
                  <c:v>174.17000000000002</c:v>
                </c:pt>
                <c:pt idx="13">
                  <c:v>251.25</c:v>
                </c:pt>
                <c:pt idx="14">
                  <c:v>199.16</c:v>
                </c:pt>
                <c:pt idx="15">
                  <c:v>235.39</c:v>
                </c:pt>
                <c:pt idx="16">
                  <c:v>220.42000000000002</c:v>
                </c:pt>
                <c:pt idx="17">
                  <c:v>198.01</c:v>
                </c:pt>
                <c:pt idx="18">
                  <c:v>271.29000000000002</c:v>
                </c:pt>
                <c:pt idx="19">
                  <c:v>231.89999999999998</c:v>
                </c:pt>
                <c:pt idx="20">
                  <c:v>197.22000000000003</c:v>
                </c:pt>
                <c:pt idx="21">
                  <c:v>290.61</c:v>
                </c:pt>
                <c:pt idx="22">
                  <c:v>222.60000000000002</c:v>
                </c:pt>
                <c:pt idx="23">
                  <c:v>251.72500000000002</c:v>
                </c:pt>
                <c:pt idx="24">
                  <c:v>234.14718791064391</c:v>
                </c:pt>
                <c:pt idx="25">
                  <c:v>288.01</c:v>
                </c:pt>
                <c:pt idx="26">
                  <c:v>147.4</c:v>
                </c:pt>
                <c:pt idx="27">
                  <c:v>206.15</c:v>
                </c:pt>
                <c:pt idx="28">
                  <c:v>185.14999999999998</c:v>
                </c:pt>
                <c:pt idx="29">
                  <c:v>190.68</c:v>
                </c:pt>
                <c:pt idx="30">
                  <c:v>190.43</c:v>
                </c:pt>
              </c:numCache>
            </c:numRef>
          </c:val>
        </c:ser>
        <c:marker val="1"/>
        <c:axId val="100754176"/>
        <c:axId val="100755712"/>
      </c:lineChart>
      <c:catAx>
        <c:axId val="100754176"/>
        <c:scaling>
          <c:orientation val="minMax"/>
        </c:scaling>
        <c:axPos val="b"/>
        <c:numFmt formatCode="General" sourceLinked="1"/>
        <c:tickLblPos val="nextTo"/>
        <c:crossAx val="100755712"/>
        <c:crosses val="autoZero"/>
        <c:auto val="1"/>
        <c:lblAlgn val="ctr"/>
        <c:lblOffset val="100"/>
      </c:catAx>
      <c:valAx>
        <c:axId val="100755712"/>
        <c:scaling>
          <c:orientation val="minMax"/>
        </c:scaling>
        <c:axPos val="l"/>
        <c:majorGridlines/>
        <c:numFmt formatCode="0_ " sourceLinked="1"/>
        <c:tickLblPos val="nextTo"/>
        <c:crossAx val="10075417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>
        <c:manualLayout>
          <c:layoutTarget val="inner"/>
          <c:xMode val="edge"/>
          <c:yMode val="edge"/>
          <c:x val="0.11959951881014858"/>
          <c:y val="0.18886243315152601"/>
          <c:w val="0.61788473315846382"/>
          <c:h val="0.68803561670841695"/>
        </c:manualLayout>
      </c:layout>
      <c:lineChart>
        <c:grouping val="standard"/>
        <c:ser>
          <c:idx val="0"/>
          <c:order val="0"/>
          <c:tx>
            <c:strRef>
              <c:f>まとめ!$A$11</c:f>
              <c:strCache>
                <c:ptCount val="1"/>
                <c:pt idx="0">
                  <c:v>カリウム(mg)</c:v>
                </c:pt>
              </c:strCache>
            </c:strRef>
          </c:tx>
          <c:val>
            <c:numRef>
              <c:f>まとめ!$B$11:$AF$11</c:f>
              <c:numCache>
                <c:formatCode>0_ </c:formatCode>
                <c:ptCount val="31"/>
                <c:pt idx="0">
                  <c:v>806</c:v>
                </c:pt>
                <c:pt idx="1">
                  <c:v>877.25</c:v>
                </c:pt>
                <c:pt idx="2">
                  <c:v>159.65</c:v>
                </c:pt>
                <c:pt idx="3">
                  <c:v>731.47</c:v>
                </c:pt>
                <c:pt idx="4">
                  <c:v>43.65</c:v>
                </c:pt>
                <c:pt idx="5">
                  <c:v>1006.4300000000001</c:v>
                </c:pt>
                <c:pt idx="6">
                  <c:v>1181</c:v>
                </c:pt>
                <c:pt idx="7">
                  <c:v>338.5</c:v>
                </c:pt>
                <c:pt idx="8">
                  <c:v>338.5</c:v>
                </c:pt>
                <c:pt idx="9">
                  <c:v>1417.9</c:v>
                </c:pt>
                <c:pt idx="10">
                  <c:v>1117.3212877792371</c:v>
                </c:pt>
                <c:pt idx="11">
                  <c:v>824.4</c:v>
                </c:pt>
                <c:pt idx="12">
                  <c:v>395.3</c:v>
                </c:pt>
                <c:pt idx="13">
                  <c:v>1085.5999999999999</c:v>
                </c:pt>
                <c:pt idx="14">
                  <c:v>758.2</c:v>
                </c:pt>
                <c:pt idx="15">
                  <c:v>758.2</c:v>
                </c:pt>
                <c:pt idx="16">
                  <c:v>176</c:v>
                </c:pt>
                <c:pt idx="17">
                  <c:v>451</c:v>
                </c:pt>
                <c:pt idx="18">
                  <c:v>821.5</c:v>
                </c:pt>
                <c:pt idx="19">
                  <c:v>174</c:v>
                </c:pt>
                <c:pt idx="20">
                  <c:v>1149.5</c:v>
                </c:pt>
                <c:pt idx="21">
                  <c:v>1100.1500000000001</c:v>
                </c:pt>
                <c:pt idx="22">
                  <c:v>484</c:v>
                </c:pt>
                <c:pt idx="23">
                  <c:v>493.68000000000006</c:v>
                </c:pt>
                <c:pt idx="24">
                  <c:v>1520.042575558474</c:v>
                </c:pt>
                <c:pt idx="25">
                  <c:v>475.84</c:v>
                </c:pt>
                <c:pt idx="26">
                  <c:v>819.15</c:v>
                </c:pt>
                <c:pt idx="27">
                  <c:v>382</c:v>
                </c:pt>
                <c:pt idx="28">
                  <c:v>675</c:v>
                </c:pt>
                <c:pt idx="29">
                  <c:v>381.8</c:v>
                </c:pt>
                <c:pt idx="30">
                  <c:v>203.3</c:v>
                </c:pt>
              </c:numCache>
            </c:numRef>
          </c:val>
        </c:ser>
        <c:marker val="1"/>
        <c:axId val="100784000"/>
        <c:axId val="100785536"/>
      </c:lineChart>
      <c:catAx>
        <c:axId val="100784000"/>
        <c:scaling>
          <c:orientation val="minMax"/>
        </c:scaling>
        <c:axPos val="b"/>
        <c:numFmt formatCode="General" sourceLinked="1"/>
        <c:tickLblPos val="nextTo"/>
        <c:crossAx val="100785536"/>
        <c:crosses val="autoZero"/>
        <c:auto val="1"/>
        <c:lblAlgn val="ctr"/>
        <c:lblOffset val="100"/>
      </c:catAx>
      <c:valAx>
        <c:axId val="100785536"/>
        <c:scaling>
          <c:orientation val="minMax"/>
        </c:scaling>
        <c:axPos val="l"/>
        <c:majorGridlines/>
        <c:numFmt formatCode="0_ " sourceLinked="1"/>
        <c:tickLblPos val="nextTo"/>
        <c:crossAx val="10078400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まとめ!$A$12</c:f>
              <c:strCache>
                <c:ptCount val="1"/>
                <c:pt idx="0">
                  <c:v>カルシウム(mg)</c:v>
                </c:pt>
              </c:strCache>
            </c:strRef>
          </c:tx>
          <c:val>
            <c:numRef>
              <c:f>まとめ!$B$12:$AF$12</c:f>
              <c:numCache>
                <c:formatCode>0_ </c:formatCode>
                <c:ptCount val="31"/>
                <c:pt idx="0">
                  <c:v>341.6</c:v>
                </c:pt>
                <c:pt idx="1">
                  <c:v>186.25</c:v>
                </c:pt>
                <c:pt idx="2">
                  <c:v>25.05</c:v>
                </c:pt>
                <c:pt idx="3">
                  <c:v>104.81</c:v>
                </c:pt>
                <c:pt idx="4">
                  <c:v>13.05</c:v>
                </c:pt>
                <c:pt idx="5">
                  <c:v>29.509999999999998</c:v>
                </c:pt>
                <c:pt idx="6">
                  <c:v>46.4</c:v>
                </c:pt>
                <c:pt idx="7">
                  <c:v>13.65</c:v>
                </c:pt>
                <c:pt idx="8">
                  <c:v>67.832457293035404</c:v>
                </c:pt>
                <c:pt idx="9">
                  <c:v>122.11000000000001</c:v>
                </c:pt>
                <c:pt idx="10">
                  <c:v>49.882457293035401</c:v>
                </c:pt>
                <c:pt idx="11">
                  <c:v>60.589999999999996</c:v>
                </c:pt>
                <c:pt idx="12">
                  <c:v>88.63</c:v>
                </c:pt>
                <c:pt idx="13">
                  <c:v>37.5</c:v>
                </c:pt>
                <c:pt idx="14">
                  <c:v>151.99</c:v>
                </c:pt>
                <c:pt idx="15">
                  <c:v>127.43</c:v>
                </c:pt>
                <c:pt idx="16">
                  <c:v>45</c:v>
                </c:pt>
                <c:pt idx="17">
                  <c:v>24.9</c:v>
                </c:pt>
                <c:pt idx="18">
                  <c:v>47.15</c:v>
                </c:pt>
                <c:pt idx="19">
                  <c:v>18</c:v>
                </c:pt>
                <c:pt idx="20">
                  <c:v>118.25</c:v>
                </c:pt>
                <c:pt idx="21">
                  <c:v>95.03</c:v>
                </c:pt>
                <c:pt idx="22">
                  <c:v>24</c:v>
                </c:pt>
                <c:pt idx="23">
                  <c:v>127</c:v>
                </c:pt>
                <c:pt idx="24">
                  <c:v>60.624914586070801</c:v>
                </c:pt>
                <c:pt idx="25">
                  <c:v>225.15</c:v>
                </c:pt>
                <c:pt idx="26">
                  <c:v>105.33</c:v>
                </c:pt>
                <c:pt idx="27">
                  <c:v>11.4</c:v>
                </c:pt>
                <c:pt idx="28">
                  <c:v>110.5</c:v>
                </c:pt>
                <c:pt idx="29">
                  <c:v>43.2</c:v>
                </c:pt>
                <c:pt idx="30">
                  <c:v>38.1</c:v>
                </c:pt>
              </c:numCache>
            </c:numRef>
          </c:val>
        </c:ser>
        <c:marker val="1"/>
        <c:axId val="100797440"/>
        <c:axId val="100811520"/>
      </c:lineChart>
      <c:catAx>
        <c:axId val="100797440"/>
        <c:scaling>
          <c:orientation val="minMax"/>
        </c:scaling>
        <c:axPos val="b"/>
        <c:numFmt formatCode="General" sourceLinked="1"/>
        <c:tickLblPos val="nextTo"/>
        <c:crossAx val="100811520"/>
        <c:crosses val="autoZero"/>
        <c:auto val="1"/>
        <c:lblAlgn val="ctr"/>
        <c:lblOffset val="100"/>
      </c:catAx>
      <c:valAx>
        <c:axId val="100811520"/>
        <c:scaling>
          <c:orientation val="minMax"/>
        </c:scaling>
        <c:axPos val="l"/>
        <c:majorGridlines/>
        <c:numFmt formatCode="0_ " sourceLinked="1"/>
        <c:tickLblPos val="nextTo"/>
        <c:crossAx val="10079744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47625</xdr:rowOff>
    </xdr:from>
    <xdr:to>
      <xdr:col>7</xdr:col>
      <xdr:colOff>571500</xdr:colOff>
      <xdr:row>17</xdr:row>
      <xdr:rowOff>104775</xdr:rowOff>
    </xdr:to>
    <xdr:graphicFrame macro="">
      <xdr:nvGraphicFramePr>
        <xdr:cNvPr id="10732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</xdr:colOff>
      <xdr:row>41</xdr:row>
      <xdr:rowOff>57150</xdr:rowOff>
    </xdr:from>
    <xdr:to>
      <xdr:col>23</xdr:col>
      <xdr:colOff>485775</xdr:colOff>
      <xdr:row>57</xdr:row>
      <xdr:rowOff>104775</xdr:rowOff>
    </xdr:to>
    <xdr:graphicFrame macro="">
      <xdr:nvGraphicFramePr>
        <xdr:cNvPr id="10732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66675</xdr:colOff>
      <xdr:row>1</xdr:row>
      <xdr:rowOff>57150</xdr:rowOff>
    </xdr:from>
    <xdr:to>
      <xdr:col>15</xdr:col>
      <xdr:colOff>628650</xdr:colOff>
      <xdr:row>17</xdr:row>
      <xdr:rowOff>133350</xdr:rowOff>
    </xdr:to>
    <xdr:graphicFrame macro="">
      <xdr:nvGraphicFramePr>
        <xdr:cNvPr id="107322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28575</xdr:colOff>
      <xdr:row>1</xdr:row>
      <xdr:rowOff>123825</xdr:rowOff>
    </xdr:from>
    <xdr:to>
      <xdr:col>23</xdr:col>
      <xdr:colOff>485775</xdr:colOff>
      <xdr:row>17</xdr:row>
      <xdr:rowOff>171450</xdr:rowOff>
    </xdr:to>
    <xdr:graphicFrame macro="">
      <xdr:nvGraphicFramePr>
        <xdr:cNvPr id="107322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</xdr:colOff>
      <xdr:row>41</xdr:row>
      <xdr:rowOff>161925</xdr:rowOff>
    </xdr:from>
    <xdr:to>
      <xdr:col>7</xdr:col>
      <xdr:colOff>495300</xdr:colOff>
      <xdr:row>58</xdr:row>
      <xdr:rowOff>38100</xdr:rowOff>
    </xdr:to>
    <xdr:graphicFrame macro="">
      <xdr:nvGraphicFramePr>
        <xdr:cNvPr id="107322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47625</xdr:colOff>
      <xdr:row>41</xdr:row>
      <xdr:rowOff>76200</xdr:rowOff>
    </xdr:from>
    <xdr:to>
      <xdr:col>15</xdr:col>
      <xdr:colOff>504825</xdr:colOff>
      <xdr:row>57</xdr:row>
      <xdr:rowOff>123825</xdr:rowOff>
    </xdr:to>
    <xdr:graphicFrame macro="">
      <xdr:nvGraphicFramePr>
        <xdr:cNvPr id="107322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20</xdr:row>
      <xdr:rowOff>19050</xdr:rowOff>
    </xdr:from>
    <xdr:to>
      <xdr:col>7</xdr:col>
      <xdr:colOff>457200</xdr:colOff>
      <xdr:row>36</xdr:row>
      <xdr:rowOff>66675</xdr:rowOff>
    </xdr:to>
    <xdr:graphicFrame macro="">
      <xdr:nvGraphicFramePr>
        <xdr:cNvPr id="107322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60</xdr:row>
      <xdr:rowOff>28575</xdr:rowOff>
    </xdr:from>
    <xdr:to>
      <xdr:col>7</xdr:col>
      <xdr:colOff>590550</xdr:colOff>
      <xdr:row>76</xdr:row>
      <xdr:rowOff>114300</xdr:rowOff>
    </xdr:to>
    <xdr:graphicFrame macro="">
      <xdr:nvGraphicFramePr>
        <xdr:cNvPr id="107322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104775</xdr:colOff>
      <xdr:row>61</xdr:row>
      <xdr:rowOff>9525</xdr:rowOff>
    </xdr:from>
    <xdr:to>
      <xdr:col>15</xdr:col>
      <xdr:colOff>561975</xdr:colOff>
      <xdr:row>77</xdr:row>
      <xdr:rowOff>57150</xdr:rowOff>
    </xdr:to>
    <xdr:graphicFrame macro="">
      <xdr:nvGraphicFramePr>
        <xdr:cNvPr id="1073229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57150</xdr:colOff>
      <xdr:row>61</xdr:row>
      <xdr:rowOff>47625</xdr:rowOff>
    </xdr:from>
    <xdr:to>
      <xdr:col>23</xdr:col>
      <xdr:colOff>514350</xdr:colOff>
      <xdr:row>77</xdr:row>
      <xdr:rowOff>95250</xdr:rowOff>
    </xdr:to>
    <xdr:graphicFrame macro="">
      <xdr:nvGraphicFramePr>
        <xdr:cNvPr id="107323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47625</xdr:colOff>
      <xdr:row>79</xdr:row>
      <xdr:rowOff>76200</xdr:rowOff>
    </xdr:from>
    <xdr:to>
      <xdr:col>7</xdr:col>
      <xdr:colOff>504825</xdr:colOff>
      <xdr:row>95</xdr:row>
      <xdr:rowOff>123825</xdr:rowOff>
    </xdr:to>
    <xdr:graphicFrame macro="">
      <xdr:nvGraphicFramePr>
        <xdr:cNvPr id="1073231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57150</xdr:colOff>
      <xdr:row>20</xdr:row>
      <xdr:rowOff>76200</xdr:rowOff>
    </xdr:from>
    <xdr:to>
      <xdr:col>15</xdr:col>
      <xdr:colOff>514350</xdr:colOff>
      <xdr:row>36</xdr:row>
      <xdr:rowOff>123825</xdr:rowOff>
    </xdr:to>
    <xdr:graphicFrame macro="">
      <xdr:nvGraphicFramePr>
        <xdr:cNvPr id="1073232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38100</xdr:colOff>
      <xdr:row>20</xdr:row>
      <xdr:rowOff>57150</xdr:rowOff>
    </xdr:from>
    <xdr:to>
      <xdr:col>23</xdr:col>
      <xdr:colOff>495300</xdr:colOff>
      <xdr:row>36</xdr:row>
      <xdr:rowOff>104775</xdr:rowOff>
    </xdr:to>
    <xdr:graphicFrame macro="">
      <xdr:nvGraphicFramePr>
        <xdr:cNvPr id="1073233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0</xdr:colOff>
      <xdr:row>79</xdr:row>
      <xdr:rowOff>0</xdr:rowOff>
    </xdr:from>
    <xdr:to>
      <xdr:col>15</xdr:col>
      <xdr:colOff>457200</xdr:colOff>
      <xdr:row>95</xdr:row>
      <xdr:rowOff>47625</xdr:rowOff>
    </xdr:to>
    <xdr:graphicFrame macro="">
      <xdr:nvGraphicFramePr>
        <xdr:cNvPr id="15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lism.jp/calorie/106182/" TargetMode="External"/><Relationship Id="rId7" Type="http://schemas.openxmlformats.org/officeDocument/2006/relationships/hyperlink" Target="http://slism.jp/calorie/200692/" TargetMode="External"/><Relationship Id="rId2" Type="http://schemas.openxmlformats.org/officeDocument/2006/relationships/hyperlink" Target="http://slism.jp/calorie/101026/" TargetMode="External"/><Relationship Id="rId1" Type="http://schemas.openxmlformats.org/officeDocument/2006/relationships/hyperlink" Target="http://slism.jp/calorie/101026/&#12363;&#12425;&#25563;&#31639;" TargetMode="External"/><Relationship Id="rId6" Type="http://schemas.openxmlformats.org/officeDocument/2006/relationships/hyperlink" Target="http://slism.jp/calorie/106228/" TargetMode="External"/><Relationship Id="rId5" Type="http://schemas.openxmlformats.org/officeDocument/2006/relationships/hyperlink" Target="http://www.topvalu.net/items/detail.php?id=6587&amp;sid=2&amp;cid=56&amp;mid=176" TargetMode="External"/><Relationship Id="rId4" Type="http://schemas.openxmlformats.org/officeDocument/2006/relationships/hyperlink" Target="http://slism.jp/calorie/111183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1:T450"/>
  <sheetViews>
    <sheetView workbookViewId="0">
      <pane ySplit="1" topLeftCell="A2" activePane="bottomLeft" state="frozen"/>
      <selection activeCell="B34" sqref="B34"/>
      <selection pane="bottomLeft" activeCell="F373" sqref="F373"/>
    </sheetView>
  </sheetViews>
  <sheetFormatPr defaultRowHeight="13.5"/>
  <cols>
    <col min="1" max="1" width="12.25" style="11" customWidth="1"/>
    <col min="2" max="2" width="54.375" style="11" customWidth="1"/>
    <col min="3" max="3" width="15" style="11" customWidth="1"/>
    <col min="4" max="4" width="10.25" style="11" customWidth="1"/>
    <col min="5" max="5" width="9.625" style="11" customWidth="1"/>
    <col min="6" max="6" width="9" style="11"/>
    <col min="7" max="7" width="7.75" style="11" customWidth="1"/>
    <col min="8" max="8" width="6.625" style="11" customWidth="1"/>
    <col min="9" max="9" width="6.875" style="11" customWidth="1"/>
    <col min="10" max="10" width="7.875" style="11" customWidth="1"/>
    <col min="11" max="11" width="7.25" style="11" customWidth="1"/>
    <col min="12" max="12" width="9.5" style="11" bestFit="1" customWidth="1"/>
    <col min="13" max="13" width="6.375" style="11" customWidth="1"/>
    <col min="14" max="14" width="9.125" style="30" customWidth="1"/>
    <col min="15" max="15" width="8.25" style="11" customWidth="1"/>
    <col min="16" max="16" width="6.75" style="11" customWidth="1"/>
    <col min="17" max="17" width="5.625" style="11" customWidth="1"/>
    <col min="18" max="18" width="8" style="30" customWidth="1"/>
    <col min="19" max="19" width="5.625" style="11" customWidth="1"/>
    <col min="20" max="20" width="67.375" style="11" customWidth="1"/>
    <col min="21" max="16384" width="9" style="11"/>
  </cols>
  <sheetData>
    <row r="1" spans="1:20" ht="27">
      <c r="A1" s="11" t="s">
        <v>54</v>
      </c>
      <c r="B1" s="113" t="s">
        <v>31</v>
      </c>
      <c r="C1" s="113" t="s">
        <v>30</v>
      </c>
      <c r="D1" s="114" t="s">
        <v>4</v>
      </c>
      <c r="E1" s="114" t="s">
        <v>220</v>
      </c>
      <c r="F1" s="114" t="s">
        <v>5</v>
      </c>
      <c r="G1" s="114" t="s">
        <v>7</v>
      </c>
      <c r="H1" s="114" t="s">
        <v>8</v>
      </c>
      <c r="I1" s="114" t="s">
        <v>9</v>
      </c>
      <c r="J1" s="114" t="s">
        <v>10</v>
      </c>
      <c r="K1" s="114" t="s">
        <v>11</v>
      </c>
      <c r="L1" s="114" t="s">
        <v>16</v>
      </c>
      <c r="M1" s="115" t="s">
        <v>17</v>
      </c>
      <c r="N1" s="116" t="s">
        <v>12</v>
      </c>
      <c r="O1" s="114" t="s">
        <v>13</v>
      </c>
      <c r="P1" s="114" t="s">
        <v>14</v>
      </c>
      <c r="Q1" s="114" t="s">
        <v>15</v>
      </c>
      <c r="R1" s="117" t="s">
        <v>6</v>
      </c>
      <c r="S1" s="114" t="s">
        <v>487</v>
      </c>
    </row>
    <row r="2" spans="1:20" ht="27.75" customHeight="1">
      <c r="A2" s="93" t="s">
        <v>211</v>
      </c>
      <c r="B2" s="118" t="s">
        <v>171</v>
      </c>
      <c r="C2" s="98"/>
      <c r="D2" s="98">
        <v>200</v>
      </c>
      <c r="E2" s="98">
        <v>200</v>
      </c>
      <c r="F2" s="103">
        <v>336</v>
      </c>
      <c r="G2" s="101">
        <v>5</v>
      </c>
      <c r="H2" s="101">
        <v>0.6</v>
      </c>
      <c r="I2" s="101">
        <v>0</v>
      </c>
      <c r="J2" s="119"/>
      <c r="K2" s="101">
        <v>74.2</v>
      </c>
      <c r="L2" s="101">
        <v>2</v>
      </c>
      <c r="M2" s="120">
        <v>0.02</v>
      </c>
      <c r="N2" s="101">
        <v>58</v>
      </c>
      <c r="O2" s="101">
        <v>6</v>
      </c>
      <c r="P2" s="101">
        <v>68</v>
      </c>
      <c r="Q2" s="101">
        <v>0.2</v>
      </c>
      <c r="R2" s="101">
        <v>130</v>
      </c>
      <c r="S2" s="99">
        <v>37.497</v>
      </c>
      <c r="T2" s="98"/>
    </row>
    <row r="3" spans="1:20" ht="27.75" customHeight="1">
      <c r="A3" s="93" t="s">
        <v>211</v>
      </c>
      <c r="B3" s="118" t="s">
        <v>472</v>
      </c>
      <c r="C3" s="98"/>
      <c r="D3" s="98">
        <v>321</v>
      </c>
      <c r="E3" s="98">
        <v>321</v>
      </c>
      <c r="F3" s="103">
        <v>659</v>
      </c>
      <c r="G3" s="101">
        <v>17.350000000000001</v>
      </c>
      <c r="H3" s="101">
        <v>29.86</v>
      </c>
      <c r="I3" s="101"/>
      <c r="J3" s="119"/>
      <c r="K3" s="101">
        <v>73.86</v>
      </c>
      <c r="L3" s="101">
        <v>952.59</v>
      </c>
      <c r="M3" s="120">
        <v>2.39</v>
      </c>
      <c r="N3" s="101">
        <v>406.17</v>
      </c>
      <c r="O3" s="101">
        <v>56.51</v>
      </c>
      <c r="P3" s="101">
        <v>207.81</v>
      </c>
      <c r="Q3" s="101">
        <v>2.08</v>
      </c>
      <c r="R3" s="101">
        <v>189.39</v>
      </c>
      <c r="S3" s="103"/>
      <c r="T3" s="98"/>
    </row>
    <row r="4" spans="1:20" ht="27.75" customHeight="1">
      <c r="A4" s="93" t="s">
        <v>211</v>
      </c>
      <c r="B4" s="118" t="s">
        <v>524</v>
      </c>
      <c r="C4" s="98"/>
      <c r="D4" s="98">
        <v>160</v>
      </c>
      <c r="E4" s="98">
        <v>160</v>
      </c>
      <c r="F4" s="103">
        <v>264</v>
      </c>
      <c r="G4" s="101">
        <v>4.45</v>
      </c>
      <c r="H4" s="101">
        <v>0.69</v>
      </c>
      <c r="I4" s="101"/>
      <c r="J4" s="121">
        <v>1.79</v>
      </c>
      <c r="K4" s="101">
        <v>57.09</v>
      </c>
      <c r="L4" s="101">
        <v>391.02</v>
      </c>
      <c r="M4" s="102">
        <v>0.99</v>
      </c>
      <c r="N4" s="101">
        <v>201.74</v>
      </c>
      <c r="O4" s="101">
        <v>11.44</v>
      </c>
      <c r="P4" s="101">
        <v>78.19</v>
      </c>
      <c r="Q4" s="101">
        <v>0.74</v>
      </c>
      <c r="R4" s="101">
        <v>94.4</v>
      </c>
      <c r="S4" s="103"/>
      <c r="T4" s="98" t="s">
        <v>525</v>
      </c>
    </row>
    <row r="5" spans="1:20" ht="31.5" customHeight="1">
      <c r="A5" s="93" t="s">
        <v>211</v>
      </c>
      <c r="B5" s="122" t="s">
        <v>258</v>
      </c>
      <c r="C5" s="98" t="s">
        <v>307</v>
      </c>
      <c r="D5" s="122">
        <v>368</v>
      </c>
      <c r="E5" s="122">
        <v>45</v>
      </c>
      <c r="F5" s="103">
        <v>115</v>
      </c>
      <c r="G5" s="101">
        <v>4</v>
      </c>
      <c r="H5" s="101">
        <v>1.4</v>
      </c>
      <c r="I5" s="101">
        <v>21.1</v>
      </c>
      <c r="J5" s="101">
        <v>1.1000000000000001</v>
      </c>
      <c r="K5" s="123">
        <v>21.015000000000001</v>
      </c>
      <c r="L5" s="101">
        <v>229</v>
      </c>
      <c r="M5" s="101">
        <v>0.6</v>
      </c>
      <c r="N5" s="123">
        <v>43.65</v>
      </c>
      <c r="O5" s="123">
        <v>13.05</v>
      </c>
      <c r="P5" s="123">
        <v>37.35</v>
      </c>
      <c r="Q5" s="123">
        <v>0.27</v>
      </c>
      <c r="R5" s="123">
        <v>13.11</v>
      </c>
      <c r="S5" s="103">
        <v>9.125</v>
      </c>
      <c r="T5" s="124" t="s">
        <v>261</v>
      </c>
    </row>
    <row r="6" spans="1:20" ht="31.5" customHeight="1">
      <c r="A6" s="93" t="s">
        <v>211</v>
      </c>
      <c r="B6" s="122" t="s">
        <v>260</v>
      </c>
      <c r="C6" s="98" t="s">
        <v>68</v>
      </c>
      <c r="D6" s="98" t="s">
        <v>68</v>
      </c>
      <c r="E6" s="122">
        <v>60</v>
      </c>
      <c r="F6" s="103">
        <v>158</v>
      </c>
      <c r="G6" s="101">
        <v>5.58</v>
      </c>
      <c r="H6" s="101">
        <v>2.64</v>
      </c>
      <c r="I6" s="101" t="s">
        <v>338</v>
      </c>
      <c r="J6" s="123">
        <v>1.38</v>
      </c>
      <c r="K6" s="123">
        <v>28.02</v>
      </c>
      <c r="L6" s="101">
        <v>300</v>
      </c>
      <c r="M6" s="101">
        <v>0.78</v>
      </c>
      <c r="N6" s="123">
        <v>58.2</v>
      </c>
      <c r="O6" s="123">
        <v>17.399999999999999</v>
      </c>
      <c r="P6" s="123">
        <v>49.8</v>
      </c>
      <c r="Q6" s="123">
        <v>0.36</v>
      </c>
      <c r="R6" s="123">
        <v>17.48</v>
      </c>
      <c r="S6" s="103">
        <v>12.1666666666666</v>
      </c>
      <c r="T6" s="124" t="s">
        <v>262</v>
      </c>
    </row>
    <row r="7" spans="1:20" ht="31.5" customHeight="1">
      <c r="A7" s="93" t="s">
        <v>211</v>
      </c>
      <c r="B7" s="122" t="s">
        <v>365</v>
      </c>
      <c r="C7" s="98" t="s">
        <v>68</v>
      </c>
      <c r="D7" s="98" t="s">
        <v>68</v>
      </c>
      <c r="E7" s="122">
        <v>90</v>
      </c>
      <c r="F7" s="103">
        <v>231</v>
      </c>
      <c r="G7" s="101">
        <v>7.7</v>
      </c>
      <c r="H7" s="101">
        <v>3.8</v>
      </c>
      <c r="I7" s="101">
        <v>40.4</v>
      </c>
      <c r="J7" s="102">
        <v>2.4</v>
      </c>
      <c r="K7" s="123">
        <v>42.04</v>
      </c>
      <c r="L7" s="101">
        <v>452</v>
      </c>
      <c r="M7" s="101">
        <v>1.1000000000000001</v>
      </c>
      <c r="N7" s="123">
        <v>87.28</v>
      </c>
      <c r="O7" s="123">
        <v>26.1</v>
      </c>
      <c r="P7" s="123">
        <v>74.7</v>
      </c>
      <c r="Q7" s="123">
        <v>0.54</v>
      </c>
      <c r="R7" s="123">
        <v>26.22</v>
      </c>
      <c r="S7" s="103">
        <v>18</v>
      </c>
      <c r="T7" s="124" t="s">
        <v>366</v>
      </c>
    </row>
    <row r="8" spans="1:20" ht="31.5" customHeight="1">
      <c r="A8" s="93" t="s">
        <v>211</v>
      </c>
      <c r="B8" s="125" t="s">
        <v>540</v>
      </c>
      <c r="C8" s="98" t="s">
        <v>307</v>
      </c>
      <c r="D8" s="98">
        <v>255</v>
      </c>
      <c r="E8" s="98">
        <v>255</v>
      </c>
      <c r="F8" s="103">
        <v>443</v>
      </c>
      <c r="G8" s="101">
        <v>11</v>
      </c>
      <c r="H8" s="101">
        <v>15.3</v>
      </c>
      <c r="I8" s="101">
        <v>64</v>
      </c>
      <c r="J8" s="102">
        <v>2.6</v>
      </c>
      <c r="K8" s="102"/>
      <c r="L8" s="101">
        <v>497</v>
      </c>
      <c r="M8" s="102">
        <v>1.3</v>
      </c>
      <c r="N8" s="102"/>
      <c r="O8" s="102"/>
      <c r="P8" s="102"/>
      <c r="Q8" s="102"/>
      <c r="R8" s="102"/>
      <c r="S8" s="103">
        <v>298</v>
      </c>
      <c r="T8" s="124"/>
    </row>
    <row r="9" spans="1:20" ht="31.5" customHeight="1">
      <c r="A9" s="93" t="s">
        <v>211</v>
      </c>
      <c r="B9" s="125" t="s">
        <v>547</v>
      </c>
      <c r="C9" s="98" t="s">
        <v>307</v>
      </c>
      <c r="D9" s="98">
        <v>228</v>
      </c>
      <c r="E9" s="98">
        <v>228</v>
      </c>
      <c r="F9" s="103">
        <v>365</v>
      </c>
      <c r="G9" s="101">
        <v>9.3000000000000007</v>
      </c>
      <c r="H9" s="101">
        <v>10.5</v>
      </c>
      <c r="I9" s="101"/>
      <c r="J9" s="102"/>
      <c r="K9" s="102">
        <v>59.3</v>
      </c>
      <c r="L9" s="101">
        <v>401</v>
      </c>
      <c r="M9" s="102">
        <v>1</v>
      </c>
      <c r="N9" s="102"/>
      <c r="O9" s="102"/>
      <c r="P9" s="102"/>
      <c r="Q9" s="102"/>
      <c r="R9" s="102"/>
      <c r="S9" s="103">
        <v>298</v>
      </c>
      <c r="T9" s="124"/>
    </row>
    <row r="10" spans="1:20" ht="31.5" customHeight="1">
      <c r="A10" s="93" t="s">
        <v>211</v>
      </c>
      <c r="B10" s="125" t="s">
        <v>542</v>
      </c>
      <c r="C10" s="98" t="s">
        <v>307</v>
      </c>
      <c r="D10" s="98">
        <v>267</v>
      </c>
      <c r="E10" s="98">
        <v>267</v>
      </c>
      <c r="F10" s="103">
        <v>352</v>
      </c>
      <c r="G10" s="101">
        <v>12</v>
      </c>
      <c r="H10" s="101">
        <v>6.4</v>
      </c>
      <c r="I10" s="101">
        <v>60.3</v>
      </c>
      <c r="J10" s="102">
        <v>2.7</v>
      </c>
      <c r="K10" s="102"/>
      <c r="L10" s="101">
        <v>814</v>
      </c>
      <c r="M10" s="102">
        <v>2.1</v>
      </c>
      <c r="N10" s="102"/>
      <c r="O10" s="102"/>
      <c r="P10" s="102"/>
      <c r="Q10" s="102"/>
      <c r="R10" s="102"/>
      <c r="S10" s="103">
        <v>298</v>
      </c>
      <c r="T10" s="124"/>
    </row>
    <row r="11" spans="1:20" ht="31.5" customHeight="1">
      <c r="A11" s="93" t="s">
        <v>211</v>
      </c>
      <c r="B11" s="125" t="s">
        <v>543</v>
      </c>
      <c r="C11" s="98" t="s">
        <v>307</v>
      </c>
      <c r="D11" s="98">
        <v>280</v>
      </c>
      <c r="E11" s="98">
        <v>280</v>
      </c>
      <c r="F11" s="103">
        <v>368</v>
      </c>
      <c r="G11" s="101">
        <v>11.5</v>
      </c>
      <c r="H11" s="101">
        <v>6.4</v>
      </c>
      <c r="I11" s="101">
        <v>65</v>
      </c>
      <c r="J11" s="102">
        <v>2</v>
      </c>
      <c r="K11" s="102">
        <v>67</v>
      </c>
      <c r="L11" s="101">
        <v>694</v>
      </c>
      <c r="M11" s="102">
        <v>1.8</v>
      </c>
      <c r="N11" s="102"/>
      <c r="O11" s="102"/>
      <c r="P11" s="102"/>
      <c r="Q11" s="102"/>
      <c r="R11" s="102"/>
      <c r="S11" s="103">
        <v>298</v>
      </c>
      <c r="T11" s="124"/>
    </row>
    <row r="12" spans="1:20" ht="31.5" customHeight="1">
      <c r="A12" s="93" t="s">
        <v>211</v>
      </c>
      <c r="B12" s="125" t="s">
        <v>541</v>
      </c>
      <c r="C12" s="98" t="s">
        <v>307</v>
      </c>
      <c r="D12" s="98">
        <v>231</v>
      </c>
      <c r="E12" s="98">
        <v>231</v>
      </c>
      <c r="F12" s="103">
        <v>414</v>
      </c>
      <c r="G12" s="101">
        <v>11.8</v>
      </c>
      <c r="H12" s="101">
        <v>14.3</v>
      </c>
      <c r="I12" s="101">
        <v>58.4</v>
      </c>
      <c r="J12" s="102">
        <v>2.2999999999999998</v>
      </c>
      <c r="K12" s="102"/>
      <c r="L12" s="101">
        <v>407</v>
      </c>
      <c r="M12" s="102">
        <v>1</v>
      </c>
      <c r="N12" s="102"/>
      <c r="O12" s="102"/>
      <c r="P12" s="102"/>
      <c r="Q12" s="102"/>
      <c r="R12" s="102"/>
      <c r="S12" s="103">
        <v>298</v>
      </c>
      <c r="T12" s="124"/>
    </row>
    <row r="13" spans="1:20" ht="31.5" customHeight="1">
      <c r="A13" s="93" t="s">
        <v>211</v>
      </c>
      <c r="B13" s="125" t="s">
        <v>568</v>
      </c>
      <c r="C13" s="98" t="s">
        <v>307</v>
      </c>
      <c r="D13" s="98">
        <v>267</v>
      </c>
      <c r="E13" s="98">
        <v>267</v>
      </c>
      <c r="F13" s="103">
        <v>352</v>
      </c>
      <c r="G13" s="101">
        <v>12</v>
      </c>
      <c r="H13" s="101">
        <v>6.4</v>
      </c>
      <c r="I13" s="101">
        <v>60.3</v>
      </c>
      <c r="J13" s="102">
        <v>2.7</v>
      </c>
      <c r="K13" s="102">
        <v>63</v>
      </c>
      <c r="L13" s="101">
        <v>814</v>
      </c>
      <c r="M13" s="102">
        <v>2.1</v>
      </c>
      <c r="N13" s="102"/>
      <c r="O13" s="102"/>
      <c r="P13" s="102"/>
      <c r="Q13" s="102"/>
      <c r="R13" s="102"/>
      <c r="S13" s="103">
        <v>298</v>
      </c>
      <c r="T13" s="124"/>
    </row>
    <row r="14" spans="1:20" ht="31.5" customHeight="1">
      <c r="A14" s="93" t="s">
        <v>211</v>
      </c>
      <c r="B14" s="125" t="s">
        <v>588</v>
      </c>
      <c r="C14" s="98" t="s">
        <v>585</v>
      </c>
      <c r="D14" s="98" t="s">
        <v>586</v>
      </c>
      <c r="E14" s="98" t="s">
        <v>586</v>
      </c>
      <c r="F14" s="103">
        <v>966</v>
      </c>
      <c r="G14" s="101">
        <v>29.7</v>
      </c>
      <c r="H14" s="101">
        <v>35.200000000000003</v>
      </c>
      <c r="I14" s="101"/>
      <c r="J14" s="102"/>
      <c r="K14" s="102">
        <v>132.69999999999999</v>
      </c>
      <c r="L14" s="101">
        <v>1400</v>
      </c>
      <c r="M14" s="120">
        <f>L14*2.54/1000</f>
        <v>3.556</v>
      </c>
      <c r="N14" s="102"/>
      <c r="O14" s="102"/>
      <c r="P14" s="102"/>
      <c r="Q14" s="102"/>
      <c r="R14" s="102"/>
      <c r="S14" s="103">
        <v>530</v>
      </c>
      <c r="T14" s="124"/>
    </row>
    <row r="15" spans="1:20" ht="31.5" customHeight="1">
      <c r="A15" s="93" t="s">
        <v>211</v>
      </c>
      <c r="B15" s="125" t="s">
        <v>592</v>
      </c>
      <c r="C15" s="98" t="s">
        <v>585</v>
      </c>
      <c r="D15" s="98" t="s">
        <v>586</v>
      </c>
      <c r="E15" s="98" t="s">
        <v>586</v>
      </c>
      <c r="F15" s="103">
        <v>740</v>
      </c>
      <c r="G15" s="101">
        <v>23.1</v>
      </c>
      <c r="H15" s="101">
        <v>22.3</v>
      </c>
      <c r="I15" s="101"/>
      <c r="J15" s="102"/>
      <c r="K15" s="102">
        <v>111.8</v>
      </c>
      <c r="L15" s="101">
        <v>1500</v>
      </c>
      <c r="M15" s="120">
        <f>L15*2.54/1000</f>
        <v>3.81</v>
      </c>
      <c r="N15" s="102"/>
      <c r="O15" s="102"/>
      <c r="P15" s="102"/>
      <c r="Q15" s="102"/>
      <c r="R15" s="102"/>
      <c r="S15" s="103">
        <v>398</v>
      </c>
      <c r="T15" s="124"/>
    </row>
    <row r="16" spans="1:20" ht="31.5" customHeight="1">
      <c r="A16" s="93" t="s">
        <v>211</v>
      </c>
      <c r="B16" s="125" t="s">
        <v>589</v>
      </c>
      <c r="C16" s="98" t="s">
        <v>585</v>
      </c>
      <c r="D16" s="98" t="s">
        <v>586</v>
      </c>
      <c r="E16" s="98" t="s">
        <v>586</v>
      </c>
      <c r="F16" s="103">
        <v>230</v>
      </c>
      <c r="G16" s="101">
        <v>9.5</v>
      </c>
      <c r="H16" s="101">
        <v>5.5</v>
      </c>
      <c r="I16" s="101"/>
      <c r="J16" s="102"/>
      <c r="K16" s="102">
        <v>35.5</v>
      </c>
      <c r="L16" s="101">
        <v>430</v>
      </c>
      <c r="M16" s="120">
        <f>L16*2.54/1000</f>
        <v>1.0922000000000001</v>
      </c>
      <c r="N16" s="102"/>
      <c r="O16" s="102"/>
      <c r="P16" s="102"/>
      <c r="Q16" s="102"/>
      <c r="R16" s="102"/>
      <c r="S16" s="103">
        <v>180</v>
      </c>
      <c r="T16" s="124"/>
    </row>
    <row r="17" spans="1:20" ht="31.5" customHeight="1">
      <c r="A17" s="93" t="s">
        <v>211</v>
      </c>
      <c r="B17" s="125" t="s">
        <v>587</v>
      </c>
      <c r="C17" s="98" t="s">
        <v>585</v>
      </c>
      <c r="D17" s="98" t="s">
        <v>586</v>
      </c>
      <c r="E17" s="98" t="s">
        <v>586</v>
      </c>
      <c r="F17" s="103">
        <v>167</v>
      </c>
      <c r="G17" s="101">
        <v>4.5</v>
      </c>
      <c r="H17" s="101">
        <v>0.4</v>
      </c>
      <c r="I17" s="101"/>
      <c r="J17" s="102"/>
      <c r="K17" s="102">
        <v>36.4</v>
      </c>
      <c r="L17" s="101">
        <v>360</v>
      </c>
      <c r="M17" s="120">
        <f>L17*2.54/1000</f>
        <v>0.91439999999999999</v>
      </c>
      <c r="N17" s="102"/>
      <c r="O17" s="102"/>
      <c r="P17" s="102"/>
      <c r="Q17" s="102"/>
      <c r="R17" s="102"/>
      <c r="S17" s="103">
        <v>140</v>
      </c>
      <c r="T17" s="124"/>
    </row>
    <row r="18" spans="1:20" ht="31.5" customHeight="1">
      <c r="A18" s="93" t="s">
        <v>211</v>
      </c>
      <c r="B18" s="98" t="s">
        <v>441</v>
      </c>
      <c r="C18" s="98" t="s">
        <v>307</v>
      </c>
      <c r="D18" s="98">
        <v>230</v>
      </c>
      <c r="E18" s="98">
        <v>230</v>
      </c>
      <c r="F18" s="103">
        <v>251</v>
      </c>
      <c r="G18" s="101">
        <v>9.1999999999999993</v>
      </c>
      <c r="H18" s="101">
        <v>10.6</v>
      </c>
      <c r="I18" s="101">
        <v>28.8</v>
      </c>
      <c r="J18" s="102">
        <v>1.6</v>
      </c>
      <c r="K18" s="102"/>
      <c r="L18" s="101">
        <v>750</v>
      </c>
      <c r="M18" s="101">
        <v>1.9</v>
      </c>
      <c r="N18" s="102"/>
      <c r="O18" s="102"/>
      <c r="P18" s="102"/>
      <c r="Q18" s="102"/>
      <c r="R18" s="102"/>
      <c r="S18" s="103">
        <v>165</v>
      </c>
      <c r="T18" s="124"/>
    </row>
    <row r="19" spans="1:20" ht="27" customHeight="1">
      <c r="A19" s="93" t="s">
        <v>211</v>
      </c>
      <c r="B19" s="118" t="s">
        <v>222</v>
      </c>
      <c r="C19" s="112" t="s">
        <v>221</v>
      </c>
      <c r="D19" s="98">
        <v>50</v>
      </c>
      <c r="E19" s="98">
        <v>50</v>
      </c>
      <c r="F19" s="103">
        <v>118</v>
      </c>
      <c r="G19" s="101">
        <v>2.1</v>
      </c>
      <c r="H19" s="101">
        <v>0.4</v>
      </c>
      <c r="I19" s="101"/>
      <c r="J19" s="101">
        <v>0.4</v>
      </c>
      <c r="K19" s="101">
        <v>25.15</v>
      </c>
      <c r="L19" s="101">
        <v>1</v>
      </c>
      <c r="M19" s="120">
        <f>L19*2.54/1000</f>
        <v>2.5400000000000002E-3</v>
      </c>
      <c r="N19" s="101">
        <v>33</v>
      </c>
      <c r="O19" s="101">
        <v>3.5</v>
      </c>
      <c r="P19" s="101">
        <v>39</v>
      </c>
      <c r="Q19" s="101">
        <v>0.1</v>
      </c>
      <c r="R19" s="101">
        <v>22</v>
      </c>
      <c r="S19" s="103"/>
      <c r="T19" s="98" t="s">
        <v>120</v>
      </c>
    </row>
    <row r="20" spans="1:20" ht="26.25" customHeight="1">
      <c r="A20" s="93" t="s">
        <v>211</v>
      </c>
      <c r="B20" s="98" t="s">
        <v>428</v>
      </c>
      <c r="C20" s="98" t="s">
        <v>307</v>
      </c>
      <c r="D20" s="98">
        <v>230</v>
      </c>
      <c r="E20" s="112">
        <v>40</v>
      </c>
      <c r="F20" s="99">
        <v>290</v>
      </c>
      <c r="G20" s="100">
        <v>8.6</v>
      </c>
      <c r="H20" s="100">
        <v>8.1</v>
      </c>
      <c r="I20" s="100">
        <v>45.1</v>
      </c>
      <c r="J20" s="98">
        <v>1.1000000000000001</v>
      </c>
      <c r="K20" s="100"/>
      <c r="L20" s="100">
        <v>302</v>
      </c>
      <c r="M20" s="100">
        <v>0.8</v>
      </c>
      <c r="N20" s="100"/>
      <c r="O20" s="100"/>
      <c r="P20" s="100"/>
      <c r="Q20" s="100"/>
      <c r="R20" s="101"/>
      <c r="S20" s="103"/>
      <c r="T20" s="98" t="s">
        <v>427</v>
      </c>
    </row>
    <row r="21" spans="1:20" ht="26.25" customHeight="1">
      <c r="A21" s="93" t="s">
        <v>211</v>
      </c>
      <c r="B21" s="98" t="s">
        <v>430</v>
      </c>
      <c r="C21" s="98" t="s">
        <v>307</v>
      </c>
      <c r="D21" s="98">
        <v>230</v>
      </c>
      <c r="E21" s="112">
        <v>40</v>
      </c>
      <c r="F21" s="99">
        <v>153</v>
      </c>
      <c r="G21" s="100">
        <v>1.8</v>
      </c>
      <c r="H21" s="100">
        <v>0.3</v>
      </c>
      <c r="I21" s="100">
        <v>35.200000000000003</v>
      </c>
      <c r="J21" s="98">
        <v>1.1000000000000001</v>
      </c>
      <c r="K21" s="100"/>
      <c r="L21" s="100">
        <v>217</v>
      </c>
      <c r="M21" s="100">
        <v>0.6</v>
      </c>
      <c r="N21" s="100"/>
      <c r="O21" s="100"/>
      <c r="P21" s="100"/>
      <c r="Q21" s="100"/>
      <c r="R21" s="101"/>
      <c r="S21" s="103">
        <v>184</v>
      </c>
      <c r="T21" s="124" t="s">
        <v>429</v>
      </c>
    </row>
    <row r="22" spans="1:20" ht="27" customHeight="1">
      <c r="A22" s="93" t="s">
        <v>211</v>
      </c>
      <c r="B22" s="126" t="s">
        <v>461</v>
      </c>
      <c r="C22" s="98" t="s">
        <v>307</v>
      </c>
      <c r="D22" s="112" t="s">
        <v>455</v>
      </c>
      <c r="E22" s="112" t="s">
        <v>456</v>
      </c>
      <c r="F22" s="103">
        <v>79</v>
      </c>
      <c r="G22" s="100">
        <v>2.2999999999999998</v>
      </c>
      <c r="H22" s="100">
        <v>2.2000000000000002</v>
      </c>
      <c r="I22" s="100"/>
      <c r="J22" s="100"/>
      <c r="K22" s="100">
        <v>11.7</v>
      </c>
      <c r="L22" s="101">
        <v>185</v>
      </c>
      <c r="M22" s="120">
        <f>L22*2.54/1000</f>
        <v>0.46990000000000004</v>
      </c>
      <c r="N22" s="100"/>
      <c r="O22" s="100"/>
      <c r="P22" s="100"/>
      <c r="Q22" s="100"/>
      <c r="R22" s="101"/>
      <c r="S22" s="103"/>
      <c r="T22" s="98"/>
    </row>
    <row r="23" spans="1:20" ht="27" customHeight="1">
      <c r="A23" s="93" t="s">
        <v>211</v>
      </c>
      <c r="B23" s="127" t="s">
        <v>464</v>
      </c>
      <c r="C23" s="98" t="s">
        <v>307</v>
      </c>
      <c r="D23" s="112" t="s">
        <v>19</v>
      </c>
      <c r="E23" s="112" t="s">
        <v>19</v>
      </c>
      <c r="F23" s="103">
        <v>610</v>
      </c>
      <c r="G23" s="100">
        <v>18.3</v>
      </c>
      <c r="H23" s="100">
        <v>13.4</v>
      </c>
      <c r="I23" s="100"/>
      <c r="J23" s="100"/>
      <c r="K23" s="100">
        <v>103.9</v>
      </c>
      <c r="L23" s="101">
        <v>1867</v>
      </c>
      <c r="M23" s="120">
        <f>L23*2.54/1000</f>
        <v>4.7421800000000003</v>
      </c>
      <c r="N23" s="100"/>
      <c r="O23" s="100"/>
      <c r="P23" s="100"/>
      <c r="Q23" s="100"/>
      <c r="R23" s="101"/>
      <c r="S23" s="103">
        <v>369</v>
      </c>
      <c r="T23" s="98"/>
    </row>
    <row r="24" spans="1:20" ht="27" customHeight="1">
      <c r="A24" s="93" t="s">
        <v>211</v>
      </c>
      <c r="B24" s="65" t="s">
        <v>93</v>
      </c>
      <c r="C24" s="98" t="s">
        <v>94</v>
      </c>
      <c r="D24" s="98">
        <v>250</v>
      </c>
      <c r="E24" s="112">
        <v>100</v>
      </c>
      <c r="F24" s="99">
        <v>182</v>
      </c>
      <c r="G24" s="100">
        <v>4.9000000000000004</v>
      </c>
      <c r="H24" s="100">
        <v>6.7</v>
      </c>
      <c r="I24" s="98"/>
      <c r="J24" s="128">
        <v>0.4</v>
      </c>
      <c r="K24" s="100">
        <v>25.5</v>
      </c>
      <c r="L24" s="100">
        <v>454</v>
      </c>
      <c r="M24" s="98">
        <v>1.2</v>
      </c>
      <c r="N24" s="128">
        <v>71.98</v>
      </c>
      <c r="O24" s="128">
        <v>11.77</v>
      </c>
      <c r="P24" s="128">
        <v>61.48</v>
      </c>
      <c r="Q24" s="128">
        <v>0.27</v>
      </c>
      <c r="R24" s="129">
        <v>62</v>
      </c>
      <c r="S24" s="103"/>
      <c r="T24" s="98"/>
    </row>
    <row r="25" spans="1:20" ht="27.75" customHeight="1">
      <c r="A25" s="93" t="s">
        <v>211</v>
      </c>
      <c r="B25" s="65" t="s">
        <v>78</v>
      </c>
      <c r="C25" s="98" t="s">
        <v>94</v>
      </c>
      <c r="D25" s="98">
        <v>230</v>
      </c>
      <c r="E25" s="112">
        <v>100</v>
      </c>
      <c r="F25" s="99">
        <v>181</v>
      </c>
      <c r="G25" s="100">
        <v>3.9</v>
      </c>
      <c r="H25" s="100">
        <v>4.9000000000000004</v>
      </c>
      <c r="I25" s="98"/>
      <c r="J25" s="129">
        <v>0.4</v>
      </c>
      <c r="K25" s="100">
        <v>29.02</v>
      </c>
      <c r="L25" s="100">
        <v>533</v>
      </c>
      <c r="M25" s="98">
        <v>1.4</v>
      </c>
      <c r="N25" s="128">
        <v>71.98</v>
      </c>
      <c r="O25" s="128">
        <v>11.77</v>
      </c>
      <c r="P25" s="128">
        <v>61.48</v>
      </c>
      <c r="Q25" s="128">
        <v>0.27</v>
      </c>
      <c r="R25" s="129">
        <v>62</v>
      </c>
      <c r="S25" s="103"/>
      <c r="T25" s="98"/>
    </row>
    <row r="26" spans="1:20" ht="26.25" customHeight="1">
      <c r="A26" s="93" t="s">
        <v>211</v>
      </c>
      <c r="B26" s="98" t="s">
        <v>238</v>
      </c>
      <c r="C26" s="98" t="s">
        <v>94</v>
      </c>
      <c r="D26" s="98">
        <v>230</v>
      </c>
      <c r="E26" s="112">
        <v>230</v>
      </c>
      <c r="F26" s="130">
        <v>434.7</v>
      </c>
      <c r="G26" s="100">
        <v>9.43</v>
      </c>
      <c r="H26" s="100">
        <v>11.96</v>
      </c>
      <c r="I26" s="98"/>
      <c r="J26" s="131">
        <v>0.92</v>
      </c>
      <c r="K26" s="100">
        <v>69</v>
      </c>
      <c r="L26" s="100">
        <v>984.4</v>
      </c>
      <c r="M26" s="100">
        <v>2.5299999999999998</v>
      </c>
      <c r="N26" s="128">
        <v>165.554</v>
      </c>
      <c r="O26" s="128">
        <v>27.071000000000002</v>
      </c>
      <c r="P26" s="128">
        <v>141.404</v>
      </c>
      <c r="Q26" s="128">
        <v>0.73599999999999999</v>
      </c>
      <c r="R26" s="129">
        <v>142.6</v>
      </c>
      <c r="S26" s="103"/>
      <c r="T26" s="98"/>
    </row>
    <row r="27" spans="1:20" ht="26.25" customHeight="1">
      <c r="A27" s="93" t="s">
        <v>211</v>
      </c>
      <c r="B27" s="98" t="s">
        <v>576</v>
      </c>
      <c r="C27" s="98" t="s">
        <v>307</v>
      </c>
      <c r="D27" s="98">
        <v>400</v>
      </c>
      <c r="E27" s="112">
        <v>400</v>
      </c>
      <c r="F27" s="99">
        <v>173</v>
      </c>
      <c r="G27" s="100">
        <v>3.6</v>
      </c>
      <c r="H27" s="100">
        <v>3.6</v>
      </c>
      <c r="I27" s="98">
        <v>31.3</v>
      </c>
      <c r="J27" s="102">
        <v>0.7</v>
      </c>
      <c r="K27" s="100">
        <v>32</v>
      </c>
      <c r="L27" s="100">
        <v>432</v>
      </c>
      <c r="M27" s="100">
        <v>1.1000000000000001</v>
      </c>
      <c r="N27" s="128"/>
      <c r="O27" s="128"/>
      <c r="P27" s="128"/>
      <c r="Q27" s="128"/>
      <c r="R27" s="129"/>
      <c r="S27" s="103">
        <v>248</v>
      </c>
      <c r="T27" s="98"/>
    </row>
    <row r="28" spans="1:20" ht="26.25" customHeight="1">
      <c r="A28" s="93" t="s">
        <v>211</v>
      </c>
      <c r="B28" s="98" t="s">
        <v>205</v>
      </c>
      <c r="C28" s="98" t="s">
        <v>94</v>
      </c>
      <c r="D28" s="98">
        <v>230</v>
      </c>
      <c r="E28" s="112">
        <v>230</v>
      </c>
      <c r="F28" s="99">
        <v>414</v>
      </c>
      <c r="G28" s="100">
        <v>9.43</v>
      </c>
      <c r="H28" s="100">
        <v>9.1999999999999993</v>
      </c>
      <c r="I28" s="98"/>
      <c r="J28" s="131">
        <v>0.92</v>
      </c>
      <c r="K28" s="100">
        <v>69.92</v>
      </c>
      <c r="L28" s="100">
        <v>862.5</v>
      </c>
      <c r="M28" s="100">
        <v>2.2999999999999998</v>
      </c>
      <c r="N28" s="128">
        <v>165.554</v>
      </c>
      <c r="O28" s="128">
        <v>27.071000000000002</v>
      </c>
      <c r="P28" s="128">
        <v>141.404</v>
      </c>
      <c r="Q28" s="128">
        <v>0.73599999999999999</v>
      </c>
      <c r="R28" s="129">
        <v>142.6</v>
      </c>
      <c r="S28" s="103"/>
      <c r="T28" s="98"/>
    </row>
    <row r="29" spans="1:20" ht="26.25" customHeight="1">
      <c r="A29" s="93" t="s">
        <v>211</v>
      </c>
      <c r="B29" s="98" t="s">
        <v>612</v>
      </c>
      <c r="C29" s="98" t="s">
        <v>94</v>
      </c>
      <c r="D29" s="98">
        <v>230</v>
      </c>
      <c r="E29" s="112">
        <v>230</v>
      </c>
      <c r="F29" s="130">
        <v>434.7</v>
      </c>
      <c r="G29" s="100">
        <v>9.43</v>
      </c>
      <c r="H29" s="100">
        <v>11.96</v>
      </c>
      <c r="I29" s="98"/>
      <c r="J29" s="131">
        <v>0.92</v>
      </c>
      <c r="K29" s="100">
        <v>69</v>
      </c>
      <c r="L29" s="100">
        <v>984.4</v>
      </c>
      <c r="M29" s="100">
        <v>2.5299999999999998</v>
      </c>
      <c r="N29" s="128">
        <v>165.554</v>
      </c>
      <c r="O29" s="128">
        <v>27.071000000000002</v>
      </c>
      <c r="P29" s="128">
        <v>141.404</v>
      </c>
      <c r="Q29" s="128">
        <v>0.73599999999999999</v>
      </c>
      <c r="R29" s="129">
        <v>142.6</v>
      </c>
      <c r="S29" s="103"/>
      <c r="T29" s="98"/>
    </row>
    <row r="30" spans="1:20" ht="26.25" customHeight="1">
      <c r="A30" s="93" t="s">
        <v>211</v>
      </c>
      <c r="B30" s="118" t="s">
        <v>613</v>
      </c>
      <c r="C30" s="98" t="s">
        <v>307</v>
      </c>
      <c r="D30" s="98">
        <v>400</v>
      </c>
      <c r="E30" s="112">
        <v>400</v>
      </c>
      <c r="F30" s="130">
        <v>648</v>
      </c>
      <c r="G30" s="100">
        <v>13.2</v>
      </c>
      <c r="H30" s="100">
        <v>13.2</v>
      </c>
      <c r="I30" s="98">
        <v>114</v>
      </c>
      <c r="J30" s="132">
        <v>1.2</v>
      </c>
      <c r="K30" s="100"/>
      <c r="L30" s="100">
        <v>1996</v>
      </c>
      <c r="M30" s="100">
        <v>5.2</v>
      </c>
      <c r="N30" s="128"/>
      <c r="O30" s="128"/>
      <c r="P30" s="128"/>
      <c r="Q30" s="128"/>
      <c r="R30" s="129"/>
      <c r="S30" s="103">
        <v>178</v>
      </c>
      <c r="T30" s="98"/>
    </row>
    <row r="31" spans="1:20" ht="23.25" customHeight="1">
      <c r="A31" s="93" t="s">
        <v>211</v>
      </c>
      <c r="B31" s="65" t="s">
        <v>575</v>
      </c>
      <c r="C31" s="98" t="s">
        <v>307</v>
      </c>
      <c r="D31" s="112">
        <v>400</v>
      </c>
      <c r="E31" s="112">
        <v>400</v>
      </c>
      <c r="F31" s="99">
        <v>712</v>
      </c>
      <c r="G31" s="100">
        <v>15.2</v>
      </c>
      <c r="H31" s="100">
        <v>16</v>
      </c>
      <c r="I31" s="100">
        <v>129.6</v>
      </c>
      <c r="J31" s="100">
        <v>4</v>
      </c>
      <c r="K31" s="129">
        <v>124.08</v>
      </c>
      <c r="L31" s="100">
        <v>1688</v>
      </c>
      <c r="M31" s="101">
        <v>4.4400000000000004</v>
      </c>
      <c r="N31" s="129">
        <v>299.04000000000002</v>
      </c>
      <c r="O31" s="129">
        <v>31.68</v>
      </c>
      <c r="P31" s="129">
        <v>181.8</v>
      </c>
      <c r="Q31" s="129">
        <v>1.84</v>
      </c>
      <c r="R31" s="101">
        <v>240</v>
      </c>
      <c r="S31" s="103">
        <v>248</v>
      </c>
      <c r="T31" s="98"/>
    </row>
    <row r="32" spans="1:20" ht="23.25" customHeight="1">
      <c r="A32" s="93" t="s">
        <v>211</v>
      </c>
      <c r="B32" s="65" t="s">
        <v>465</v>
      </c>
      <c r="C32" s="98"/>
      <c r="D32" s="112">
        <v>362.5</v>
      </c>
      <c r="E32" s="112">
        <v>362.5</v>
      </c>
      <c r="F32" s="99">
        <v>587</v>
      </c>
      <c r="G32" s="100">
        <v>19.940000000000001</v>
      </c>
      <c r="H32" s="100">
        <v>16.309999999999999</v>
      </c>
      <c r="I32" s="100"/>
      <c r="J32" s="100">
        <v>1.67</v>
      </c>
      <c r="K32" s="102">
        <v>85.3</v>
      </c>
      <c r="L32" s="100">
        <v>1306.74</v>
      </c>
      <c r="M32" s="101">
        <v>3.34</v>
      </c>
      <c r="N32" s="129">
        <v>435.4</v>
      </c>
      <c r="O32" s="129">
        <v>51.84</v>
      </c>
      <c r="P32" s="129">
        <v>257.77</v>
      </c>
      <c r="Q32" s="129">
        <v>1.67</v>
      </c>
      <c r="R32" s="101">
        <v>235.625</v>
      </c>
      <c r="S32" s="103"/>
      <c r="T32" s="98" t="s">
        <v>466</v>
      </c>
    </row>
    <row r="33" spans="1:20" ht="24.75" customHeight="1">
      <c r="A33" s="93" t="s">
        <v>211</v>
      </c>
      <c r="B33" s="118" t="s">
        <v>574</v>
      </c>
      <c r="C33" s="98" t="s">
        <v>307</v>
      </c>
      <c r="D33" s="98">
        <v>400</v>
      </c>
      <c r="E33" s="98">
        <v>400</v>
      </c>
      <c r="F33" s="103">
        <v>588</v>
      </c>
      <c r="G33" s="101">
        <v>16</v>
      </c>
      <c r="H33" s="101">
        <v>7.2</v>
      </c>
      <c r="I33" s="101">
        <v>114.4</v>
      </c>
      <c r="J33" s="101">
        <v>2.4</v>
      </c>
      <c r="K33" s="129">
        <v>108.274322169059</v>
      </c>
      <c r="L33" s="101">
        <v>2.48</v>
      </c>
      <c r="M33" s="101">
        <v>5.2</v>
      </c>
      <c r="N33" s="129">
        <v>314.75598086124398</v>
      </c>
      <c r="O33" s="129">
        <v>47.6044657097288</v>
      </c>
      <c r="P33" s="129">
        <v>67.208931419457699</v>
      </c>
      <c r="Q33" s="129">
        <v>0.95693779904306198</v>
      </c>
      <c r="R33" s="102">
        <v>252</v>
      </c>
      <c r="S33" s="103">
        <v>248</v>
      </c>
      <c r="T33" s="98"/>
    </row>
    <row r="34" spans="1:20" ht="24.75" customHeight="1">
      <c r="A34" s="93" t="s">
        <v>211</v>
      </c>
      <c r="B34" s="118" t="s">
        <v>611</v>
      </c>
      <c r="C34" s="98" t="s">
        <v>307</v>
      </c>
      <c r="D34" s="98">
        <v>450</v>
      </c>
      <c r="E34" s="98">
        <v>450</v>
      </c>
      <c r="F34" s="103">
        <v>724.5</v>
      </c>
      <c r="G34" s="101">
        <v>13.05</v>
      </c>
      <c r="H34" s="101">
        <v>12.6</v>
      </c>
      <c r="I34" s="101">
        <v>139.05000000000001</v>
      </c>
      <c r="J34" s="101">
        <v>2.4</v>
      </c>
      <c r="K34" s="102">
        <v>141.30000000000001</v>
      </c>
      <c r="L34" s="101">
        <v>1903.5</v>
      </c>
      <c r="M34" s="101">
        <v>5.04</v>
      </c>
      <c r="N34" s="129"/>
      <c r="O34" s="129"/>
      <c r="P34" s="129"/>
      <c r="Q34" s="129"/>
      <c r="R34" s="102"/>
      <c r="S34" s="103">
        <v>178</v>
      </c>
      <c r="T34" s="98"/>
    </row>
    <row r="35" spans="1:20" ht="24.75" customHeight="1">
      <c r="A35" s="93" t="s">
        <v>211</v>
      </c>
      <c r="B35" s="118" t="s">
        <v>21</v>
      </c>
      <c r="C35" s="98" t="s">
        <v>307</v>
      </c>
      <c r="D35" s="98">
        <v>400</v>
      </c>
      <c r="E35" s="98">
        <v>400</v>
      </c>
      <c r="F35" s="103">
        <v>612</v>
      </c>
      <c r="G35" s="101">
        <v>18.399999999999999</v>
      </c>
      <c r="H35" s="101">
        <v>8.4</v>
      </c>
      <c r="I35" s="101">
        <v>114</v>
      </c>
      <c r="J35" s="101">
        <v>2.4</v>
      </c>
      <c r="K35" s="101"/>
      <c r="L35" s="101">
        <v>1648</v>
      </c>
      <c r="M35" s="101">
        <v>4</v>
      </c>
      <c r="N35" s="101"/>
      <c r="O35" s="101"/>
      <c r="P35" s="101"/>
      <c r="Q35" s="101"/>
      <c r="R35" s="101">
        <v>248</v>
      </c>
      <c r="S35" s="103"/>
      <c r="T35" s="98"/>
    </row>
    <row r="36" spans="1:20" ht="26.25" customHeight="1">
      <c r="A36" s="93" t="s">
        <v>211</v>
      </c>
      <c r="B36" s="133" t="s">
        <v>174</v>
      </c>
      <c r="C36" s="98" t="s">
        <v>307</v>
      </c>
      <c r="D36" s="98">
        <v>270</v>
      </c>
      <c r="E36" s="112">
        <v>270</v>
      </c>
      <c r="F36" s="99">
        <v>412</v>
      </c>
      <c r="G36" s="100">
        <v>11.1</v>
      </c>
      <c r="H36" s="100">
        <v>16.2</v>
      </c>
      <c r="I36" s="100">
        <v>54</v>
      </c>
      <c r="J36" s="100">
        <v>3</v>
      </c>
      <c r="K36" s="100"/>
      <c r="L36" s="100">
        <v>1100</v>
      </c>
      <c r="M36" s="100">
        <v>2.9</v>
      </c>
      <c r="N36" s="100"/>
      <c r="O36" s="100"/>
      <c r="P36" s="100"/>
      <c r="Q36" s="100"/>
      <c r="R36" s="101"/>
      <c r="S36" s="103"/>
      <c r="T36" s="98"/>
    </row>
    <row r="37" spans="1:20" ht="26.25" customHeight="1">
      <c r="A37" s="93" t="s">
        <v>211</v>
      </c>
      <c r="B37" s="98" t="s">
        <v>577</v>
      </c>
      <c r="C37" s="98" t="s">
        <v>307</v>
      </c>
      <c r="D37" s="98">
        <v>400</v>
      </c>
      <c r="E37" s="112">
        <v>100</v>
      </c>
      <c r="F37" s="99">
        <v>166</v>
      </c>
      <c r="G37" s="100">
        <v>4.7</v>
      </c>
      <c r="H37" s="100">
        <v>3.5</v>
      </c>
      <c r="I37" s="100">
        <v>28.4</v>
      </c>
      <c r="J37" s="100">
        <v>0.8</v>
      </c>
      <c r="K37" s="100">
        <v>29.2</v>
      </c>
      <c r="L37" s="100">
        <v>451</v>
      </c>
      <c r="M37" s="100">
        <v>1.1000000000000001</v>
      </c>
      <c r="N37" s="100"/>
      <c r="O37" s="100"/>
      <c r="P37" s="100"/>
      <c r="Q37" s="100"/>
      <c r="R37" s="101"/>
      <c r="S37" s="103">
        <v>248</v>
      </c>
      <c r="T37" s="98"/>
    </row>
    <row r="38" spans="1:20" ht="27.75" customHeight="1">
      <c r="A38" s="93" t="s">
        <v>211</v>
      </c>
      <c r="B38" s="65" t="s">
        <v>251</v>
      </c>
      <c r="C38" s="98" t="s">
        <v>209</v>
      </c>
      <c r="D38" s="98">
        <v>100</v>
      </c>
      <c r="E38" s="112">
        <v>50</v>
      </c>
      <c r="F38" s="99">
        <v>225</v>
      </c>
      <c r="G38" s="100">
        <v>4.8</v>
      </c>
      <c r="H38" s="100">
        <v>13.4</v>
      </c>
      <c r="I38" s="98"/>
      <c r="J38" s="98"/>
      <c r="K38" s="100">
        <v>21.2</v>
      </c>
      <c r="L38" s="100">
        <v>436</v>
      </c>
      <c r="M38" s="120">
        <f>L38*2.54/1000</f>
        <v>1.10744</v>
      </c>
      <c r="N38" s="98"/>
      <c r="O38" s="98"/>
      <c r="P38" s="98"/>
      <c r="Q38" s="98"/>
      <c r="R38" s="98"/>
      <c r="S38" s="103"/>
      <c r="T38" s="98"/>
    </row>
    <row r="39" spans="1:20" ht="27.75" customHeight="1">
      <c r="A39" s="93" t="s">
        <v>211</v>
      </c>
      <c r="B39" s="65" t="s">
        <v>389</v>
      </c>
      <c r="C39" s="98" t="s">
        <v>390</v>
      </c>
      <c r="D39" s="98">
        <v>300</v>
      </c>
      <c r="E39" s="112">
        <v>300</v>
      </c>
      <c r="F39" s="99">
        <v>578</v>
      </c>
      <c r="G39" s="100">
        <v>20.7</v>
      </c>
      <c r="H39" s="100">
        <v>13.8</v>
      </c>
      <c r="I39" s="98"/>
      <c r="J39" s="98"/>
      <c r="K39" s="100">
        <v>89.2</v>
      </c>
      <c r="L39" s="100">
        <v>912</v>
      </c>
      <c r="M39" s="120">
        <f>L39*2.54/1000</f>
        <v>2.3164799999999999</v>
      </c>
      <c r="N39" s="98"/>
      <c r="O39" s="98"/>
      <c r="P39" s="98"/>
      <c r="Q39" s="98"/>
      <c r="R39" s="98"/>
      <c r="S39" s="103">
        <v>1180</v>
      </c>
      <c r="T39" s="98"/>
    </row>
    <row r="40" spans="1:20" ht="30" customHeight="1">
      <c r="A40" s="93" t="s">
        <v>211</v>
      </c>
      <c r="B40" s="65" t="s">
        <v>479</v>
      </c>
      <c r="C40" s="98" t="s">
        <v>19</v>
      </c>
      <c r="D40" s="98">
        <v>237</v>
      </c>
      <c r="E40" s="112">
        <v>237</v>
      </c>
      <c r="F40" s="99">
        <v>545</v>
      </c>
      <c r="G40" s="100">
        <v>19.690000000000001</v>
      </c>
      <c r="H40" s="100">
        <v>22.89</v>
      </c>
      <c r="I40" s="98"/>
      <c r="J40" s="98"/>
      <c r="K40" s="100">
        <v>60.34</v>
      </c>
      <c r="L40" s="100">
        <v>752.31</v>
      </c>
      <c r="M40" s="102">
        <v>1.92</v>
      </c>
      <c r="N40" s="98">
        <v>501.35</v>
      </c>
      <c r="O40" s="98">
        <v>78.16</v>
      </c>
      <c r="P40" s="98">
        <v>239.3</v>
      </c>
      <c r="Q40" s="112">
        <v>2.39</v>
      </c>
      <c r="R40" s="98">
        <v>130.35</v>
      </c>
      <c r="S40" s="103"/>
      <c r="T40" s="98"/>
    </row>
    <row r="41" spans="1:20" ht="27.75" customHeight="1">
      <c r="A41" s="93" t="s">
        <v>211</v>
      </c>
      <c r="B41" s="65" t="s">
        <v>642</v>
      </c>
      <c r="C41" s="98" t="s">
        <v>307</v>
      </c>
      <c r="D41" s="98">
        <v>198</v>
      </c>
      <c r="E41" s="112">
        <v>198</v>
      </c>
      <c r="F41" s="99">
        <v>409</v>
      </c>
      <c r="G41" s="100">
        <v>9.9</v>
      </c>
      <c r="H41" s="100">
        <v>8.5</v>
      </c>
      <c r="I41" s="98">
        <v>71.900000000000006</v>
      </c>
      <c r="J41" s="98">
        <v>2.6</v>
      </c>
      <c r="K41" s="100">
        <v>74.5</v>
      </c>
      <c r="L41" s="100">
        <v>618</v>
      </c>
      <c r="M41" s="102">
        <v>1.6</v>
      </c>
      <c r="N41" s="98"/>
      <c r="O41" s="98"/>
      <c r="P41" s="98"/>
      <c r="Q41" s="112"/>
      <c r="R41" s="98"/>
      <c r="S41" s="103">
        <v>298</v>
      </c>
      <c r="T41" s="98"/>
    </row>
    <row r="42" spans="1:20" ht="31.5" customHeight="1">
      <c r="A42" s="93" t="s">
        <v>668</v>
      </c>
      <c r="B42" s="125" t="s">
        <v>649</v>
      </c>
      <c r="C42" s="98" t="s">
        <v>307</v>
      </c>
      <c r="D42" s="98">
        <v>36</v>
      </c>
      <c r="E42" s="98">
        <v>36</v>
      </c>
      <c r="F42" s="103">
        <v>138</v>
      </c>
      <c r="G42" s="101">
        <v>2.6</v>
      </c>
      <c r="H42" s="101">
        <v>7.1</v>
      </c>
      <c r="I42" s="101">
        <v>15.5</v>
      </c>
      <c r="J42" s="102">
        <v>0.6</v>
      </c>
      <c r="K42" s="102"/>
      <c r="L42" s="101">
        <v>129</v>
      </c>
      <c r="M42" s="102">
        <v>0.3</v>
      </c>
      <c r="N42" s="102"/>
      <c r="O42" s="102"/>
      <c r="P42" s="102"/>
      <c r="Q42" s="102"/>
      <c r="R42" s="102"/>
      <c r="S42" s="103">
        <v>21.3333333333333</v>
      </c>
      <c r="T42" s="124"/>
    </row>
    <row r="43" spans="1:20" ht="31.5" customHeight="1">
      <c r="A43" s="93" t="s">
        <v>668</v>
      </c>
      <c r="B43" s="125" t="s">
        <v>648</v>
      </c>
      <c r="C43" s="98" t="s">
        <v>307</v>
      </c>
      <c r="D43" s="98">
        <v>27</v>
      </c>
      <c r="E43" s="98">
        <v>27</v>
      </c>
      <c r="F43" s="103">
        <v>87</v>
      </c>
      <c r="G43" s="101">
        <v>2.6</v>
      </c>
      <c r="H43" s="101">
        <v>2.6</v>
      </c>
      <c r="I43" s="101">
        <v>13</v>
      </c>
      <c r="J43" s="102">
        <v>0.6</v>
      </c>
      <c r="K43" s="102"/>
      <c r="L43" s="101">
        <v>125</v>
      </c>
      <c r="M43" s="107">
        <v>0.3</v>
      </c>
      <c r="N43" s="102"/>
      <c r="O43" s="102"/>
      <c r="P43" s="102"/>
      <c r="Q43" s="102"/>
      <c r="R43" s="102"/>
      <c r="S43" s="103">
        <v>14.6666666666666</v>
      </c>
      <c r="T43" s="124"/>
    </row>
    <row r="44" spans="1:20" ht="31.5" customHeight="1">
      <c r="A44" s="93" t="s">
        <v>668</v>
      </c>
      <c r="B44" s="125" t="s">
        <v>664</v>
      </c>
      <c r="C44" s="98" t="s">
        <v>665</v>
      </c>
      <c r="D44" s="98"/>
      <c r="E44" s="98"/>
      <c r="F44" s="103">
        <v>321</v>
      </c>
      <c r="G44" s="101">
        <v>7.9</v>
      </c>
      <c r="H44" s="101">
        <v>4.7</v>
      </c>
      <c r="I44" s="101"/>
      <c r="J44" s="102"/>
      <c r="K44" s="102">
        <v>61.8</v>
      </c>
      <c r="L44" s="101">
        <v>216</v>
      </c>
      <c r="M44" s="107">
        <v>0.5</v>
      </c>
      <c r="N44" s="102"/>
      <c r="O44" s="102"/>
      <c r="P44" s="102"/>
      <c r="Q44" s="102"/>
      <c r="R44" s="102"/>
      <c r="S44" s="103">
        <v>100</v>
      </c>
      <c r="T44" s="124"/>
    </row>
    <row r="45" spans="1:20" ht="31.5" customHeight="1">
      <c r="A45" s="93" t="s">
        <v>668</v>
      </c>
      <c r="B45" s="125" t="s">
        <v>691</v>
      </c>
      <c r="C45" s="98" t="s">
        <v>390</v>
      </c>
      <c r="D45" s="191">
        <v>80.7</v>
      </c>
      <c r="E45" s="191">
        <v>80.7</v>
      </c>
      <c r="F45" s="193">
        <v>218</v>
      </c>
      <c r="G45" s="120">
        <v>6.39</v>
      </c>
      <c r="H45" s="120">
        <v>3.11</v>
      </c>
      <c r="I45" s="120"/>
      <c r="J45" s="120">
        <v>2.57</v>
      </c>
      <c r="K45" s="120">
        <v>40.630000000000003</v>
      </c>
      <c r="L45" s="120">
        <v>144.63999999999999</v>
      </c>
      <c r="M45" s="108">
        <v>0.37</v>
      </c>
      <c r="N45" s="120">
        <v>61.7</v>
      </c>
      <c r="O45" s="120">
        <v>21.78</v>
      </c>
      <c r="P45" s="120">
        <v>60.64</v>
      </c>
      <c r="Q45" s="120">
        <v>1.1200000000000001</v>
      </c>
      <c r="R45" s="120">
        <v>29.859000000000002</v>
      </c>
      <c r="S45" s="103">
        <v>151</v>
      </c>
      <c r="T45" s="124" t="s">
        <v>692</v>
      </c>
    </row>
    <row r="46" spans="1:20" ht="31.5" customHeight="1">
      <c r="A46" s="93" t="s">
        <v>668</v>
      </c>
      <c r="B46" s="125" t="s">
        <v>666</v>
      </c>
      <c r="C46" s="98" t="s">
        <v>667</v>
      </c>
      <c r="D46" s="98"/>
      <c r="E46" s="98"/>
      <c r="F46" s="103">
        <v>239</v>
      </c>
      <c r="G46" s="101">
        <v>4.0999999999999996</v>
      </c>
      <c r="H46" s="101">
        <v>0.4</v>
      </c>
      <c r="I46" s="101"/>
      <c r="J46" s="102"/>
      <c r="K46" s="102">
        <v>55.3</v>
      </c>
      <c r="L46" s="101">
        <v>323</v>
      </c>
      <c r="M46" s="107">
        <v>0.8</v>
      </c>
      <c r="N46" s="102"/>
      <c r="O46" s="102"/>
      <c r="P46" s="102"/>
      <c r="Q46" s="102"/>
      <c r="R46" s="102"/>
      <c r="S46" s="103">
        <v>98</v>
      </c>
      <c r="T46" s="124"/>
    </row>
    <row r="47" spans="1:20" ht="31.5" customHeight="1">
      <c r="A47" s="93" t="s">
        <v>668</v>
      </c>
      <c r="B47" s="125" t="s">
        <v>669</v>
      </c>
      <c r="C47" s="98" t="s">
        <v>665</v>
      </c>
      <c r="D47" s="98"/>
      <c r="E47" s="98"/>
      <c r="F47" s="103">
        <v>496</v>
      </c>
      <c r="G47" s="101">
        <v>5</v>
      </c>
      <c r="H47" s="101">
        <v>29.3</v>
      </c>
      <c r="I47" s="101"/>
      <c r="J47" s="102"/>
      <c r="K47" s="102">
        <v>53</v>
      </c>
      <c r="L47" s="101">
        <v>489</v>
      </c>
      <c r="M47" s="107">
        <v>1.2</v>
      </c>
      <c r="N47" s="102"/>
      <c r="O47" s="102"/>
      <c r="P47" s="102"/>
      <c r="Q47" s="102"/>
      <c r="R47" s="102"/>
      <c r="S47" s="103">
        <v>100</v>
      </c>
      <c r="T47" s="124"/>
    </row>
    <row r="48" spans="1:20" ht="31.5" customHeight="1">
      <c r="A48" s="93" t="s">
        <v>668</v>
      </c>
      <c r="B48" s="125" t="s">
        <v>670</v>
      </c>
      <c r="C48" s="98" t="s">
        <v>667</v>
      </c>
      <c r="D48" s="98"/>
      <c r="E48" s="98"/>
      <c r="F48" s="103">
        <v>227</v>
      </c>
      <c r="G48" s="101">
        <v>5.2</v>
      </c>
      <c r="H48" s="101">
        <v>11.6</v>
      </c>
      <c r="I48" s="101">
        <v>25</v>
      </c>
      <c r="J48" s="102">
        <v>1.1000000000000001</v>
      </c>
      <c r="K48" s="102">
        <v>26.1</v>
      </c>
      <c r="L48" s="101">
        <v>496</v>
      </c>
      <c r="M48" s="107">
        <v>1.3</v>
      </c>
      <c r="N48" s="102"/>
      <c r="O48" s="102"/>
      <c r="P48" s="102"/>
      <c r="Q48" s="102"/>
      <c r="R48" s="102"/>
      <c r="S48" s="103">
        <v>98</v>
      </c>
      <c r="T48" s="124"/>
    </row>
    <row r="49" spans="1:20" ht="31.5" customHeight="1">
      <c r="A49" s="93" t="s">
        <v>668</v>
      </c>
      <c r="B49" s="125" t="s">
        <v>671</v>
      </c>
      <c r="C49" s="98" t="s">
        <v>667</v>
      </c>
      <c r="D49" s="98">
        <v>98</v>
      </c>
      <c r="E49" s="98">
        <v>98</v>
      </c>
      <c r="F49" s="103">
        <v>372</v>
      </c>
      <c r="G49" s="101">
        <v>7.7</v>
      </c>
      <c r="H49" s="101">
        <v>11.7</v>
      </c>
      <c r="I49" s="101">
        <v>58.2</v>
      </c>
      <c r="J49" s="102">
        <v>1.5</v>
      </c>
      <c r="K49" s="102"/>
      <c r="L49" s="101">
        <v>170</v>
      </c>
      <c r="M49" s="107">
        <v>0.4</v>
      </c>
      <c r="N49" s="102"/>
      <c r="O49" s="102"/>
      <c r="P49" s="102"/>
      <c r="Q49" s="102"/>
      <c r="R49" s="102"/>
      <c r="S49" s="103">
        <v>98</v>
      </c>
      <c r="T49" s="124"/>
    </row>
    <row r="50" spans="1:20" ht="31.5" customHeight="1">
      <c r="A50" s="93" t="s">
        <v>668</v>
      </c>
      <c r="B50" s="125" t="s">
        <v>699</v>
      </c>
      <c r="C50" s="98" t="s">
        <v>667</v>
      </c>
      <c r="D50" s="98">
        <v>95</v>
      </c>
      <c r="E50" s="98">
        <v>95</v>
      </c>
      <c r="F50" s="103">
        <v>299</v>
      </c>
      <c r="G50" s="101">
        <v>8.1999999999999993</v>
      </c>
      <c r="H50" s="101">
        <v>14.3</v>
      </c>
      <c r="I50" s="101">
        <v>33.6</v>
      </c>
      <c r="J50" s="102">
        <v>1.5</v>
      </c>
      <c r="K50" s="102">
        <v>35.1</v>
      </c>
      <c r="L50" s="101">
        <v>653</v>
      </c>
      <c r="M50" s="107">
        <v>1.7</v>
      </c>
      <c r="N50" s="102"/>
      <c r="O50" s="102"/>
      <c r="P50" s="102"/>
      <c r="Q50" s="102"/>
      <c r="R50" s="102"/>
      <c r="S50" s="103">
        <v>98</v>
      </c>
      <c r="T50" s="124"/>
    </row>
    <row r="51" spans="1:20" ht="31.5" customHeight="1">
      <c r="A51" s="93" t="s">
        <v>668</v>
      </c>
      <c r="B51" s="125" t="s">
        <v>701</v>
      </c>
      <c r="C51" s="98" t="s">
        <v>667</v>
      </c>
      <c r="D51" s="98">
        <v>103</v>
      </c>
      <c r="E51" s="98">
        <v>103</v>
      </c>
      <c r="F51" s="103">
        <v>345</v>
      </c>
      <c r="G51" s="101">
        <v>10.199999999999999</v>
      </c>
      <c r="H51" s="101">
        <v>20</v>
      </c>
      <c r="I51" s="101">
        <v>30.3</v>
      </c>
      <c r="J51" s="102">
        <v>1.3</v>
      </c>
      <c r="K51" s="102">
        <v>31.6</v>
      </c>
      <c r="L51" s="101">
        <v>697</v>
      </c>
      <c r="M51" s="107">
        <v>1.8</v>
      </c>
      <c r="N51" s="102"/>
      <c r="O51" s="102"/>
      <c r="P51" s="102"/>
      <c r="Q51" s="102"/>
      <c r="R51" s="102"/>
      <c r="S51" s="103">
        <v>98</v>
      </c>
      <c r="T51" s="124"/>
    </row>
    <row r="52" spans="1:20" ht="31.5" customHeight="1">
      <c r="A52" s="93" t="s">
        <v>668</v>
      </c>
      <c r="B52" s="125" t="s">
        <v>700</v>
      </c>
      <c r="C52" s="98" t="s">
        <v>667</v>
      </c>
      <c r="D52" s="98">
        <v>83</v>
      </c>
      <c r="E52" s="98">
        <v>83</v>
      </c>
      <c r="F52" s="103">
        <v>222</v>
      </c>
      <c r="G52" s="101">
        <v>6.1</v>
      </c>
      <c r="H52" s="101">
        <v>6.7</v>
      </c>
      <c r="I52" s="101">
        <v>33.4</v>
      </c>
      <c r="J52" s="102">
        <v>1.7</v>
      </c>
      <c r="K52" s="102">
        <v>35.1</v>
      </c>
      <c r="L52" s="101">
        <v>457</v>
      </c>
      <c r="M52" s="107">
        <v>1.2</v>
      </c>
      <c r="N52" s="102"/>
      <c r="O52" s="102"/>
      <c r="P52" s="102"/>
      <c r="Q52" s="102"/>
      <c r="R52" s="102"/>
      <c r="S52" s="103">
        <v>98</v>
      </c>
      <c r="T52" s="124"/>
    </row>
    <row r="53" spans="1:20" ht="31.5" customHeight="1">
      <c r="A53" s="93" t="s">
        <v>668</v>
      </c>
      <c r="B53" s="125" t="s">
        <v>685</v>
      </c>
      <c r="C53" s="98" t="s">
        <v>686</v>
      </c>
      <c r="D53" s="98" t="s">
        <v>687</v>
      </c>
      <c r="E53" s="98" t="s">
        <v>687</v>
      </c>
      <c r="F53" s="164">
        <v>200</v>
      </c>
      <c r="G53" s="101">
        <v>3.1</v>
      </c>
      <c r="H53" s="101">
        <v>8.3000000000000007</v>
      </c>
      <c r="I53" s="101"/>
      <c r="J53" s="102"/>
      <c r="K53" s="102">
        <v>28.3</v>
      </c>
      <c r="L53" s="101">
        <v>67</v>
      </c>
      <c r="M53" s="120">
        <f t="shared" ref="M53:M66" si="0">L53*2.54/1000</f>
        <v>0.17018</v>
      </c>
      <c r="N53" s="102"/>
      <c r="O53" s="102"/>
      <c r="P53" s="102"/>
      <c r="Q53" s="102"/>
      <c r="R53" s="102"/>
      <c r="S53" s="103">
        <v>64</v>
      </c>
      <c r="T53" s="124"/>
    </row>
    <row r="54" spans="1:20" ht="31.5" customHeight="1">
      <c r="A54" s="93" t="s">
        <v>668</v>
      </c>
      <c r="B54" s="125" t="s">
        <v>688</v>
      </c>
      <c r="C54" s="98" t="s">
        <v>390</v>
      </c>
      <c r="D54" s="98" t="s">
        <v>19</v>
      </c>
      <c r="E54" s="98" t="s">
        <v>19</v>
      </c>
      <c r="F54" s="164">
        <v>246</v>
      </c>
      <c r="G54" s="101">
        <v>3.6</v>
      </c>
      <c r="H54" s="101">
        <v>12.3</v>
      </c>
      <c r="I54" s="101">
        <v>29.8</v>
      </c>
      <c r="J54" s="102">
        <v>0.7</v>
      </c>
      <c r="K54" s="102"/>
      <c r="L54" s="101">
        <v>62</v>
      </c>
      <c r="M54" s="120">
        <v>0.2</v>
      </c>
      <c r="N54" s="102"/>
      <c r="O54" s="102"/>
      <c r="P54" s="102"/>
      <c r="Q54" s="102"/>
      <c r="R54" s="102"/>
      <c r="S54" s="103">
        <v>98</v>
      </c>
      <c r="T54" s="124"/>
    </row>
    <row r="55" spans="1:20" ht="31.5" customHeight="1">
      <c r="A55" s="93" t="s">
        <v>668</v>
      </c>
      <c r="B55" s="125" t="s">
        <v>689</v>
      </c>
      <c r="C55" s="98" t="s">
        <v>390</v>
      </c>
      <c r="D55" s="191">
        <v>124.04</v>
      </c>
      <c r="E55" s="191">
        <v>124.04</v>
      </c>
      <c r="F55" s="192">
        <v>358</v>
      </c>
      <c r="G55" s="120">
        <v>9.19</v>
      </c>
      <c r="H55" s="120">
        <v>16.579999999999998</v>
      </c>
      <c r="I55" s="120"/>
      <c r="J55" s="120">
        <v>2.7</v>
      </c>
      <c r="K55" s="120">
        <v>41.03</v>
      </c>
      <c r="L55" s="120">
        <v>616.96</v>
      </c>
      <c r="M55" s="120">
        <v>1.58</v>
      </c>
      <c r="N55" s="120">
        <v>211</v>
      </c>
      <c r="O55" s="120">
        <v>52.34</v>
      </c>
      <c r="P55" s="120">
        <v>111.78</v>
      </c>
      <c r="Q55" s="120">
        <v>1.62</v>
      </c>
      <c r="R55" s="120">
        <v>54.577599999999997</v>
      </c>
      <c r="S55" s="103">
        <v>129</v>
      </c>
      <c r="T55" s="124" t="s">
        <v>690</v>
      </c>
    </row>
    <row r="56" spans="1:20" ht="31.5" customHeight="1">
      <c r="A56" s="93" t="s">
        <v>668</v>
      </c>
      <c r="B56" s="98" t="s">
        <v>210</v>
      </c>
      <c r="C56" s="98" t="s">
        <v>209</v>
      </c>
      <c r="D56" s="122"/>
      <c r="E56" s="98"/>
      <c r="F56" s="103">
        <v>455</v>
      </c>
      <c r="G56" s="101">
        <v>8.4</v>
      </c>
      <c r="H56" s="101">
        <v>22.9</v>
      </c>
      <c r="I56" s="101"/>
      <c r="J56" s="101"/>
      <c r="K56" s="101">
        <v>53.7</v>
      </c>
      <c r="L56" s="101">
        <v>370</v>
      </c>
      <c r="M56" s="120">
        <f>L56*2.54/1000</f>
        <v>0.93980000000000008</v>
      </c>
      <c r="N56" s="101"/>
      <c r="O56" s="101"/>
      <c r="P56" s="101"/>
      <c r="Q56" s="101"/>
      <c r="R56" s="101"/>
      <c r="S56" s="103">
        <v>101</v>
      </c>
      <c r="T56" s="124"/>
    </row>
    <row r="57" spans="1:20" ht="27.75" customHeight="1">
      <c r="A57" s="93" t="s">
        <v>668</v>
      </c>
      <c r="B57" s="65" t="s">
        <v>271</v>
      </c>
      <c r="C57" s="98" t="s">
        <v>209</v>
      </c>
      <c r="D57" s="98">
        <v>219.5</v>
      </c>
      <c r="E57" s="98">
        <v>43.9</v>
      </c>
      <c r="F57" s="99">
        <v>129</v>
      </c>
      <c r="G57" s="100">
        <v>3.1</v>
      </c>
      <c r="H57" s="100">
        <v>0.9</v>
      </c>
      <c r="I57" s="98"/>
      <c r="J57" s="98"/>
      <c r="K57" s="100">
        <v>27.2</v>
      </c>
      <c r="L57" s="100">
        <v>272</v>
      </c>
      <c r="M57" s="120">
        <f>L57*2.54/1000</f>
        <v>0.69088000000000005</v>
      </c>
      <c r="N57" s="100"/>
      <c r="O57" s="100"/>
      <c r="P57" s="100"/>
      <c r="Q57" s="100"/>
      <c r="R57" s="101"/>
      <c r="S57" s="103"/>
      <c r="T57" s="98"/>
    </row>
    <row r="58" spans="1:20" ht="27.75" customHeight="1">
      <c r="A58" s="134" t="s">
        <v>212</v>
      </c>
      <c r="B58" s="65" t="s">
        <v>62</v>
      </c>
      <c r="C58" s="98" t="s">
        <v>63</v>
      </c>
      <c r="D58" s="112">
        <v>180</v>
      </c>
      <c r="E58" s="112">
        <v>180</v>
      </c>
      <c r="F58" s="99">
        <v>286</v>
      </c>
      <c r="G58" s="100">
        <v>6.7</v>
      </c>
      <c r="H58" s="100">
        <v>8.6</v>
      </c>
      <c r="I58" s="98"/>
      <c r="J58" s="128">
        <v>1.74</v>
      </c>
      <c r="K58" s="135">
        <v>45.4</v>
      </c>
      <c r="L58" s="100">
        <v>1</v>
      </c>
      <c r="M58" s="120">
        <f t="shared" si="0"/>
        <v>2.5400000000000002E-3</v>
      </c>
      <c r="N58" s="128">
        <v>307.87</v>
      </c>
      <c r="O58" s="128">
        <v>28.38</v>
      </c>
      <c r="P58" s="128">
        <v>147.94</v>
      </c>
      <c r="Q58" s="128">
        <v>0.86</v>
      </c>
      <c r="R58" s="129">
        <v>115.2</v>
      </c>
      <c r="S58" s="103"/>
      <c r="T58" s="98"/>
    </row>
    <row r="59" spans="1:20" ht="26.25" customHeight="1">
      <c r="A59" s="134" t="s">
        <v>212</v>
      </c>
      <c r="B59" s="65" t="s">
        <v>77</v>
      </c>
      <c r="C59" s="98" t="s">
        <v>63</v>
      </c>
      <c r="D59" s="112">
        <v>180</v>
      </c>
      <c r="E59" s="112">
        <v>180</v>
      </c>
      <c r="F59" s="99">
        <v>275</v>
      </c>
      <c r="G59" s="100">
        <v>8.6</v>
      </c>
      <c r="H59" s="100">
        <v>9.6999999999999993</v>
      </c>
      <c r="I59" s="98"/>
      <c r="J59" s="129">
        <v>1.74</v>
      </c>
      <c r="K59" s="100">
        <v>38.200000000000003</v>
      </c>
      <c r="L59" s="100">
        <v>1</v>
      </c>
      <c r="M59" s="120">
        <f t="shared" si="0"/>
        <v>2.5400000000000002E-3</v>
      </c>
      <c r="N59" s="129">
        <v>307.87</v>
      </c>
      <c r="O59" s="129">
        <v>28.38</v>
      </c>
      <c r="P59" s="129">
        <v>147.94</v>
      </c>
      <c r="Q59" s="129">
        <v>0.86</v>
      </c>
      <c r="R59" s="129">
        <v>115.2</v>
      </c>
      <c r="S59" s="103"/>
      <c r="T59" s="98"/>
    </row>
    <row r="60" spans="1:20" ht="26.25" customHeight="1">
      <c r="A60" s="134" t="s">
        <v>212</v>
      </c>
      <c r="B60" s="65" t="s">
        <v>64</v>
      </c>
      <c r="C60" s="98" t="s">
        <v>63</v>
      </c>
      <c r="D60" s="112">
        <v>180</v>
      </c>
      <c r="E60" s="112">
        <v>180</v>
      </c>
      <c r="F60" s="99">
        <v>272</v>
      </c>
      <c r="G60" s="100">
        <v>5.6</v>
      </c>
      <c r="H60" s="100">
        <v>9.6999999999999993</v>
      </c>
      <c r="I60" s="98"/>
      <c r="J60" s="129">
        <v>1.74</v>
      </c>
      <c r="K60" s="100">
        <v>40.700000000000003</v>
      </c>
      <c r="L60" s="100">
        <v>936</v>
      </c>
      <c r="M60" s="120">
        <f t="shared" si="0"/>
        <v>2.37744</v>
      </c>
      <c r="N60" s="129">
        <v>307.87</v>
      </c>
      <c r="O60" s="129">
        <v>28.38</v>
      </c>
      <c r="P60" s="129">
        <v>147.94</v>
      </c>
      <c r="Q60" s="129">
        <v>0.86</v>
      </c>
      <c r="R60" s="129">
        <v>115.2</v>
      </c>
      <c r="S60" s="103"/>
      <c r="T60" s="98"/>
    </row>
    <row r="61" spans="1:20" ht="27" customHeight="1">
      <c r="A61" s="134" t="s">
        <v>212</v>
      </c>
      <c r="B61" s="65" t="s">
        <v>101</v>
      </c>
      <c r="C61" s="98" t="s">
        <v>63</v>
      </c>
      <c r="D61" s="112">
        <v>180</v>
      </c>
      <c r="E61" s="112">
        <v>180</v>
      </c>
      <c r="F61" s="99">
        <v>293</v>
      </c>
      <c r="G61" s="100">
        <v>6.8</v>
      </c>
      <c r="H61" s="100">
        <v>11</v>
      </c>
      <c r="I61" s="98"/>
      <c r="J61" s="128">
        <v>2.36</v>
      </c>
      <c r="K61" s="100">
        <v>48.06</v>
      </c>
      <c r="L61" s="100">
        <v>1180.6500000000001</v>
      </c>
      <c r="M61" s="120">
        <f t="shared" si="0"/>
        <v>2.9988510000000002</v>
      </c>
      <c r="N61" s="128">
        <v>416.82</v>
      </c>
      <c r="O61" s="128">
        <v>38.43</v>
      </c>
      <c r="P61" s="128">
        <v>200.3</v>
      </c>
      <c r="Q61" s="128">
        <v>1.17</v>
      </c>
      <c r="R61" s="136">
        <v>155.96799999999999</v>
      </c>
      <c r="S61" s="103"/>
      <c r="T61" s="98" t="s">
        <v>338</v>
      </c>
    </row>
    <row r="62" spans="1:20" ht="27" customHeight="1">
      <c r="A62" s="134" t="s">
        <v>212</v>
      </c>
      <c r="B62" s="65" t="s">
        <v>123</v>
      </c>
      <c r="C62" s="98" t="s">
        <v>63</v>
      </c>
      <c r="D62" s="112">
        <v>180</v>
      </c>
      <c r="E62" s="112">
        <v>180</v>
      </c>
      <c r="F62" s="99">
        <v>257</v>
      </c>
      <c r="G62" s="100">
        <v>5</v>
      </c>
      <c r="H62" s="100">
        <v>7.9</v>
      </c>
      <c r="I62" s="98"/>
      <c r="J62" s="128">
        <v>2.36</v>
      </c>
      <c r="K62" s="100">
        <v>41.6</v>
      </c>
      <c r="L62" s="100">
        <v>702</v>
      </c>
      <c r="M62" s="120">
        <f t="shared" si="0"/>
        <v>1.78308</v>
      </c>
      <c r="N62" s="128">
        <v>416.82</v>
      </c>
      <c r="O62" s="128">
        <v>38.43</v>
      </c>
      <c r="P62" s="128">
        <v>200.3</v>
      </c>
      <c r="Q62" s="128">
        <v>1.17</v>
      </c>
      <c r="R62" s="136">
        <v>155.96799999999999</v>
      </c>
      <c r="S62" s="103"/>
      <c r="T62" s="98" t="s">
        <v>338</v>
      </c>
    </row>
    <row r="63" spans="1:20" ht="27" customHeight="1">
      <c r="A63" s="134" t="s">
        <v>212</v>
      </c>
      <c r="B63" s="65" t="s">
        <v>64</v>
      </c>
      <c r="C63" s="98" t="s">
        <v>63</v>
      </c>
      <c r="D63" s="98">
        <v>243</v>
      </c>
      <c r="E63" s="98">
        <v>243</v>
      </c>
      <c r="F63" s="99">
        <v>426</v>
      </c>
      <c r="G63" s="100">
        <v>14.72</v>
      </c>
      <c r="H63" s="100">
        <v>17.45</v>
      </c>
      <c r="I63" s="98"/>
      <c r="J63" s="128">
        <v>2.36</v>
      </c>
      <c r="K63" s="100">
        <v>48.06</v>
      </c>
      <c r="L63" s="100">
        <v>41.6</v>
      </c>
      <c r="M63" s="120">
        <f t="shared" si="0"/>
        <v>0.10566400000000001</v>
      </c>
      <c r="N63" s="128">
        <v>416.82</v>
      </c>
      <c r="O63" s="128">
        <v>38.43</v>
      </c>
      <c r="P63" s="128">
        <v>200.3</v>
      </c>
      <c r="Q63" s="128">
        <v>1.17</v>
      </c>
      <c r="R63" s="136">
        <v>155.96799999999999</v>
      </c>
      <c r="S63" s="103"/>
      <c r="T63" s="98" t="s">
        <v>65</v>
      </c>
    </row>
    <row r="64" spans="1:20" ht="27" customHeight="1">
      <c r="A64" s="134" t="s">
        <v>212</v>
      </c>
      <c r="B64" s="65" t="s">
        <v>180</v>
      </c>
      <c r="C64" s="98"/>
      <c r="D64" s="98">
        <v>180</v>
      </c>
      <c r="E64" s="98">
        <v>180</v>
      </c>
      <c r="F64" s="99">
        <v>492</v>
      </c>
      <c r="G64" s="100">
        <v>14.67</v>
      </c>
      <c r="H64" s="100">
        <v>15.47</v>
      </c>
      <c r="I64" s="98"/>
      <c r="J64" s="128"/>
      <c r="K64" s="135">
        <v>70.260000000000005</v>
      </c>
      <c r="L64" s="135">
        <v>1967.48</v>
      </c>
      <c r="M64" s="102">
        <f t="shared" si="0"/>
        <v>4.9973992000000003</v>
      </c>
      <c r="N64" s="135">
        <v>346.73</v>
      </c>
      <c r="O64" s="135">
        <v>47.4</v>
      </c>
      <c r="P64" s="135">
        <v>166.01</v>
      </c>
      <c r="Q64" s="135">
        <v>1.56</v>
      </c>
      <c r="R64" s="118">
        <v>364.21</v>
      </c>
      <c r="S64" s="103"/>
      <c r="T64" s="98"/>
    </row>
    <row r="65" spans="1:20" ht="27" customHeight="1">
      <c r="A65" s="134" t="s">
        <v>212</v>
      </c>
      <c r="B65" s="65" t="s">
        <v>488</v>
      </c>
      <c r="C65" s="98" t="s">
        <v>208</v>
      </c>
      <c r="D65" s="98">
        <v>77</v>
      </c>
      <c r="E65" s="98">
        <v>77</v>
      </c>
      <c r="F65" s="99">
        <v>343</v>
      </c>
      <c r="G65" s="100">
        <v>10.6</v>
      </c>
      <c r="H65" s="100">
        <v>12.3</v>
      </c>
      <c r="I65" s="98"/>
      <c r="J65" s="128"/>
      <c r="K65" s="135">
        <v>47.5</v>
      </c>
      <c r="L65" s="135">
        <v>2000</v>
      </c>
      <c r="M65" s="102">
        <f t="shared" si="0"/>
        <v>5.08</v>
      </c>
      <c r="N65" s="135">
        <v>113</v>
      </c>
      <c r="O65" s="135"/>
      <c r="P65" s="135"/>
      <c r="Q65" s="135"/>
      <c r="R65" s="118"/>
      <c r="S65" s="103">
        <v>138</v>
      </c>
      <c r="T65" s="98"/>
    </row>
    <row r="66" spans="1:20" ht="27" customHeight="1">
      <c r="A66" s="134" t="s">
        <v>212</v>
      </c>
      <c r="B66" s="65" t="s">
        <v>460</v>
      </c>
      <c r="C66" s="98" t="s">
        <v>208</v>
      </c>
      <c r="D66" s="98">
        <v>74</v>
      </c>
      <c r="E66" s="98">
        <v>74</v>
      </c>
      <c r="F66" s="99">
        <v>328</v>
      </c>
      <c r="G66" s="100">
        <v>9.8000000000000007</v>
      </c>
      <c r="H66" s="100">
        <v>11.3</v>
      </c>
      <c r="I66" s="98"/>
      <c r="J66" s="128"/>
      <c r="K66" s="135">
        <v>46.9</v>
      </c>
      <c r="L66" s="135">
        <v>1800</v>
      </c>
      <c r="M66" s="102">
        <f t="shared" si="0"/>
        <v>4.5720000000000001</v>
      </c>
      <c r="N66" s="135">
        <v>113</v>
      </c>
      <c r="O66" s="135"/>
      <c r="P66" s="135"/>
      <c r="Q66" s="135"/>
      <c r="R66" s="118"/>
      <c r="S66" s="103">
        <v>140</v>
      </c>
      <c r="T66" s="98"/>
    </row>
    <row r="67" spans="1:20" ht="27" customHeight="1">
      <c r="A67" s="134" t="s">
        <v>212</v>
      </c>
      <c r="B67" s="65" t="s">
        <v>494</v>
      </c>
      <c r="C67" s="98" t="s">
        <v>208</v>
      </c>
      <c r="D67" s="98">
        <v>85</v>
      </c>
      <c r="E67" s="98">
        <v>86</v>
      </c>
      <c r="F67" s="99">
        <v>425</v>
      </c>
      <c r="G67" s="100">
        <v>8.9</v>
      </c>
      <c r="H67" s="100">
        <v>21.4</v>
      </c>
      <c r="I67" s="98"/>
      <c r="J67" s="128"/>
      <c r="K67" s="135">
        <v>49.2</v>
      </c>
      <c r="L67" s="135">
        <v>1800</v>
      </c>
      <c r="M67" s="102">
        <v>4.5999999999999996</v>
      </c>
      <c r="N67" s="135"/>
      <c r="O67" s="135">
        <v>111</v>
      </c>
      <c r="P67" s="135"/>
      <c r="Q67" s="135"/>
      <c r="R67" s="118"/>
      <c r="S67" s="103">
        <v>140</v>
      </c>
      <c r="T67" s="98"/>
    </row>
    <row r="68" spans="1:20" ht="27" customHeight="1">
      <c r="A68" s="134" t="s">
        <v>212</v>
      </c>
      <c r="B68" s="65" t="s">
        <v>496</v>
      </c>
      <c r="C68" s="98" t="s">
        <v>208</v>
      </c>
      <c r="D68" s="98">
        <v>53</v>
      </c>
      <c r="E68" s="98">
        <v>53</v>
      </c>
      <c r="F68" s="99">
        <v>198</v>
      </c>
      <c r="G68" s="100">
        <v>9.1</v>
      </c>
      <c r="H68" s="100">
        <v>4.7</v>
      </c>
      <c r="I68" s="98">
        <v>24.8</v>
      </c>
      <c r="J68" s="128">
        <v>10.199999999999999</v>
      </c>
      <c r="K68" s="135"/>
      <c r="L68" s="135">
        <v>1800</v>
      </c>
      <c r="M68" s="102">
        <v>4.5999999999999996</v>
      </c>
      <c r="N68" s="135"/>
      <c r="O68" s="135">
        <v>94</v>
      </c>
      <c r="P68" s="135"/>
      <c r="Q68" s="135"/>
      <c r="R68" s="118"/>
      <c r="S68" s="103">
        <v>140</v>
      </c>
      <c r="T68" s="98"/>
    </row>
    <row r="69" spans="1:20" ht="27" customHeight="1">
      <c r="A69" s="134" t="s">
        <v>212</v>
      </c>
      <c r="B69" s="65" t="s">
        <v>523</v>
      </c>
      <c r="C69" s="98" t="s">
        <v>208</v>
      </c>
      <c r="D69" s="98">
        <v>57</v>
      </c>
      <c r="E69" s="98">
        <v>57</v>
      </c>
      <c r="F69" s="99">
        <v>198</v>
      </c>
      <c r="G69" s="100">
        <v>8.6</v>
      </c>
      <c r="H69" s="100">
        <v>3.4</v>
      </c>
      <c r="I69" s="98">
        <v>28.3</v>
      </c>
      <c r="J69" s="128">
        <v>10.199999999999999</v>
      </c>
      <c r="K69" s="135"/>
      <c r="L69" s="135">
        <v>1800</v>
      </c>
      <c r="M69" s="102">
        <v>4.5999999999999996</v>
      </c>
      <c r="N69" s="135"/>
      <c r="O69" s="135">
        <v>93</v>
      </c>
      <c r="P69" s="135"/>
      <c r="Q69" s="135"/>
      <c r="R69" s="118"/>
      <c r="S69" s="103">
        <v>140</v>
      </c>
      <c r="T69" s="98"/>
    </row>
    <row r="70" spans="1:20" ht="27" customHeight="1">
      <c r="A70" s="134" t="s">
        <v>212</v>
      </c>
      <c r="B70" s="65" t="s">
        <v>492</v>
      </c>
      <c r="C70" s="98" t="s">
        <v>493</v>
      </c>
      <c r="D70" s="98">
        <v>135</v>
      </c>
      <c r="E70" s="98">
        <v>135</v>
      </c>
      <c r="F70" s="99">
        <v>593</v>
      </c>
      <c r="G70" s="100">
        <v>10.9</v>
      </c>
      <c r="H70" s="100">
        <v>25.7</v>
      </c>
      <c r="I70" s="98"/>
      <c r="J70" s="128"/>
      <c r="K70" s="135">
        <v>79.599999999999994</v>
      </c>
      <c r="L70" s="135">
        <v>1800</v>
      </c>
      <c r="M70" s="102">
        <f>L70*2.54/1000</f>
        <v>4.5720000000000001</v>
      </c>
      <c r="N70" s="135"/>
      <c r="O70" s="135">
        <v>193</v>
      </c>
      <c r="P70" s="135"/>
      <c r="Q70" s="135"/>
      <c r="R70" s="118"/>
      <c r="S70" s="103">
        <v>100</v>
      </c>
      <c r="T70" s="98"/>
    </row>
    <row r="71" spans="1:20" ht="27" customHeight="1">
      <c r="A71" s="134" t="s">
        <v>212</v>
      </c>
      <c r="B71" s="65" t="s">
        <v>581</v>
      </c>
      <c r="C71" s="98" t="s">
        <v>307</v>
      </c>
      <c r="D71" s="98">
        <v>77</v>
      </c>
      <c r="E71" s="98">
        <v>77</v>
      </c>
      <c r="F71" s="99">
        <v>353</v>
      </c>
      <c r="G71" s="100"/>
      <c r="H71" s="100"/>
      <c r="I71" s="98"/>
      <c r="J71" s="128"/>
      <c r="K71" s="135"/>
      <c r="L71" s="135"/>
      <c r="M71" s="102"/>
      <c r="N71" s="135"/>
      <c r="O71" s="135"/>
      <c r="P71" s="135"/>
      <c r="Q71" s="135"/>
      <c r="R71" s="118"/>
      <c r="S71" s="103">
        <v>88</v>
      </c>
      <c r="T71" s="98"/>
    </row>
    <row r="72" spans="1:20" ht="27" customHeight="1">
      <c r="A72" s="134" t="s">
        <v>212</v>
      </c>
      <c r="B72" s="65" t="s">
        <v>582</v>
      </c>
      <c r="C72" s="98" t="s">
        <v>307</v>
      </c>
      <c r="D72" s="98">
        <v>75</v>
      </c>
      <c r="E72" s="98">
        <v>75</v>
      </c>
      <c r="F72" s="99"/>
      <c r="G72" s="100"/>
      <c r="H72" s="100"/>
      <c r="I72" s="98"/>
      <c r="J72" s="128"/>
      <c r="K72" s="135"/>
      <c r="L72" s="135"/>
      <c r="M72" s="102"/>
      <c r="N72" s="135"/>
      <c r="O72" s="135"/>
      <c r="P72" s="135"/>
      <c r="Q72" s="135"/>
      <c r="R72" s="118"/>
      <c r="S72" s="103">
        <v>88</v>
      </c>
      <c r="T72" s="98"/>
    </row>
    <row r="73" spans="1:20" ht="27" customHeight="1">
      <c r="A73" s="134" t="s">
        <v>212</v>
      </c>
      <c r="B73" s="65" t="s">
        <v>583</v>
      </c>
      <c r="C73" s="98" t="s">
        <v>307</v>
      </c>
      <c r="D73" s="98">
        <v>85</v>
      </c>
      <c r="E73" s="98">
        <v>85</v>
      </c>
      <c r="F73" s="99"/>
      <c r="G73" s="100"/>
      <c r="H73" s="100"/>
      <c r="I73" s="98"/>
      <c r="J73" s="128"/>
      <c r="K73" s="135"/>
      <c r="L73" s="135"/>
      <c r="M73" s="102"/>
      <c r="N73" s="135"/>
      <c r="O73" s="135"/>
      <c r="P73" s="135"/>
      <c r="Q73" s="135"/>
      <c r="R73" s="118"/>
      <c r="S73" s="103">
        <v>88</v>
      </c>
      <c r="T73" s="98"/>
    </row>
    <row r="74" spans="1:20" ht="27" customHeight="1">
      <c r="A74" s="134" t="s">
        <v>212</v>
      </c>
      <c r="B74" s="65" t="s">
        <v>584</v>
      </c>
      <c r="C74" s="98" t="s">
        <v>307</v>
      </c>
      <c r="D74" s="98">
        <v>76</v>
      </c>
      <c r="E74" s="98">
        <v>76</v>
      </c>
      <c r="F74" s="99"/>
      <c r="G74" s="100"/>
      <c r="H74" s="100"/>
      <c r="I74" s="98"/>
      <c r="J74" s="128"/>
      <c r="K74" s="135"/>
      <c r="L74" s="135"/>
      <c r="M74" s="102"/>
      <c r="N74" s="135"/>
      <c r="O74" s="135"/>
      <c r="P74" s="135"/>
      <c r="Q74" s="135"/>
      <c r="R74" s="118"/>
      <c r="S74" s="103">
        <v>88</v>
      </c>
      <c r="T74" s="98"/>
    </row>
    <row r="75" spans="1:20" ht="27" customHeight="1">
      <c r="A75" s="134" t="s">
        <v>212</v>
      </c>
      <c r="B75" s="65" t="s">
        <v>625</v>
      </c>
      <c r="C75" s="98" t="s">
        <v>307</v>
      </c>
      <c r="D75" s="98">
        <v>95</v>
      </c>
      <c r="E75" s="98">
        <v>95</v>
      </c>
      <c r="F75" s="99">
        <v>449</v>
      </c>
      <c r="G75" s="100">
        <v>9.6</v>
      </c>
      <c r="H75" s="100">
        <v>20.7</v>
      </c>
      <c r="I75" s="98">
        <v>55</v>
      </c>
      <c r="J75" s="128">
        <v>2.2999999999999998</v>
      </c>
      <c r="K75" s="135"/>
      <c r="L75" s="135">
        <v>1700</v>
      </c>
      <c r="M75" s="102">
        <v>4.3</v>
      </c>
      <c r="N75" s="135"/>
      <c r="O75" s="135"/>
      <c r="P75" s="135"/>
      <c r="Q75" s="135"/>
      <c r="R75" s="118"/>
      <c r="S75" s="103">
        <v>39.6</v>
      </c>
      <c r="T75" s="98"/>
    </row>
    <row r="76" spans="1:20" ht="27" customHeight="1">
      <c r="A76" s="134" t="s">
        <v>212</v>
      </c>
      <c r="B76" s="65" t="s">
        <v>650</v>
      </c>
      <c r="C76" s="98"/>
      <c r="D76" s="98">
        <v>280.89999999999998</v>
      </c>
      <c r="E76" s="98">
        <v>280.89999999999998</v>
      </c>
      <c r="F76" s="99">
        <v>469</v>
      </c>
      <c r="G76" s="100">
        <v>15.28</v>
      </c>
      <c r="H76" s="100">
        <v>13.48</v>
      </c>
      <c r="I76" s="98"/>
      <c r="J76" s="135">
        <v>4.38</v>
      </c>
      <c r="K76" s="135">
        <v>67.95</v>
      </c>
      <c r="L76" s="135">
        <v>1381.01</v>
      </c>
      <c r="M76" s="102">
        <v>3.48</v>
      </c>
      <c r="N76" s="135">
        <v>436.15</v>
      </c>
      <c r="O76" s="135">
        <v>54.83</v>
      </c>
      <c r="P76" s="135">
        <v>234.66</v>
      </c>
      <c r="Q76" s="135">
        <v>1.32</v>
      </c>
      <c r="R76" s="177">
        <v>176.96700000000001</v>
      </c>
      <c r="S76" s="103">
        <v>32.6666666666666</v>
      </c>
      <c r="T76" s="98"/>
    </row>
    <row r="77" spans="1:20" ht="27" customHeight="1">
      <c r="A77" s="134" t="s">
        <v>212</v>
      </c>
      <c r="B77" s="65" t="s">
        <v>655</v>
      </c>
      <c r="C77" s="98" t="s">
        <v>307</v>
      </c>
      <c r="D77" s="98">
        <v>129</v>
      </c>
      <c r="E77" s="98">
        <v>129</v>
      </c>
      <c r="F77" s="99">
        <v>543</v>
      </c>
      <c r="G77" s="100">
        <v>11.4</v>
      </c>
      <c r="H77" s="100">
        <v>22.6</v>
      </c>
      <c r="I77" s="98">
        <v>72.2</v>
      </c>
      <c r="J77" s="135">
        <v>2.8</v>
      </c>
      <c r="K77" s="135">
        <v>75</v>
      </c>
      <c r="L77" s="135">
        <v>2000</v>
      </c>
      <c r="M77" s="102">
        <v>5.0999999999999996</v>
      </c>
      <c r="N77" s="135"/>
      <c r="O77" s="135"/>
      <c r="P77" s="135"/>
      <c r="Q77" s="135"/>
      <c r="R77" s="177"/>
      <c r="S77" s="103">
        <v>88</v>
      </c>
      <c r="T77" s="98"/>
    </row>
    <row r="78" spans="1:20" ht="27" customHeight="1">
      <c r="A78" s="137" t="s">
        <v>561</v>
      </c>
      <c r="B78" s="65" t="s">
        <v>554</v>
      </c>
      <c r="C78" s="98" t="s">
        <v>307</v>
      </c>
      <c r="D78" s="98">
        <v>264</v>
      </c>
      <c r="E78" s="98">
        <v>264</v>
      </c>
      <c r="F78" s="99">
        <v>266</v>
      </c>
      <c r="G78" s="100">
        <v>12.7</v>
      </c>
      <c r="H78" s="100">
        <v>3.2</v>
      </c>
      <c r="I78" s="98">
        <v>45.1</v>
      </c>
      <c r="J78" s="135">
        <v>3.2</v>
      </c>
      <c r="K78" s="135">
        <v>47.5</v>
      </c>
      <c r="L78" s="135">
        <v>1300</v>
      </c>
      <c r="M78" s="102">
        <f>L78*2.54/1000</f>
        <v>3.302</v>
      </c>
      <c r="N78" s="135" t="s">
        <v>68</v>
      </c>
      <c r="O78" s="135"/>
      <c r="P78" s="135"/>
      <c r="Q78" s="135"/>
      <c r="R78" s="118"/>
      <c r="S78" s="103">
        <v>148</v>
      </c>
      <c r="T78" s="98"/>
    </row>
    <row r="79" spans="1:20" ht="27" customHeight="1">
      <c r="A79" s="137" t="s">
        <v>561</v>
      </c>
      <c r="B79" s="65" t="s">
        <v>386</v>
      </c>
      <c r="C79" s="98" t="s">
        <v>307</v>
      </c>
      <c r="D79" s="98">
        <v>235</v>
      </c>
      <c r="E79" s="98">
        <v>235</v>
      </c>
      <c r="F79" s="99">
        <v>346</v>
      </c>
      <c r="G79" s="100">
        <v>12.2</v>
      </c>
      <c r="H79" s="100">
        <v>10.1</v>
      </c>
      <c r="I79" s="98">
        <v>50.3</v>
      </c>
      <c r="J79" s="135">
        <v>2.6</v>
      </c>
      <c r="K79" s="135" t="s">
        <v>68</v>
      </c>
      <c r="L79" s="135">
        <v>1100</v>
      </c>
      <c r="M79" s="102">
        <v>2.8</v>
      </c>
      <c r="N79" s="135" t="s">
        <v>68</v>
      </c>
      <c r="O79" s="135"/>
      <c r="P79" s="135"/>
      <c r="Q79" s="135"/>
      <c r="R79" s="118"/>
      <c r="S79" s="103">
        <v>148</v>
      </c>
      <c r="T79" s="98"/>
    </row>
    <row r="80" spans="1:20" ht="27" customHeight="1">
      <c r="A80" s="137" t="s">
        <v>561</v>
      </c>
      <c r="B80" s="65" t="s">
        <v>432</v>
      </c>
      <c r="C80" s="98" t="s">
        <v>307</v>
      </c>
      <c r="D80" s="98">
        <v>300</v>
      </c>
      <c r="E80" s="98">
        <v>300</v>
      </c>
      <c r="F80" s="99">
        <v>375</v>
      </c>
      <c r="G80" s="100">
        <v>13.2</v>
      </c>
      <c r="H80" s="100">
        <v>9</v>
      </c>
      <c r="I80" s="98">
        <v>58.8</v>
      </c>
      <c r="J80" s="135">
        <v>3.6</v>
      </c>
      <c r="K80" s="135" t="s">
        <v>19</v>
      </c>
      <c r="L80" s="135">
        <v>1100</v>
      </c>
      <c r="M80" s="102">
        <v>2.9</v>
      </c>
      <c r="N80" s="135" t="s">
        <v>19</v>
      </c>
      <c r="O80" s="135"/>
      <c r="P80" s="135"/>
      <c r="Q80" s="135"/>
      <c r="R80" s="118"/>
      <c r="S80" s="103">
        <v>148</v>
      </c>
      <c r="T80" s="98" t="s">
        <v>433</v>
      </c>
    </row>
    <row r="81" spans="1:20" ht="27" customHeight="1">
      <c r="A81" s="137" t="s">
        <v>561</v>
      </c>
      <c r="B81" s="65" t="s">
        <v>556</v>
      </c>
      <c r="C81" s="98" t="s">
        <v>307</v>
      </c>
      <c r="D81" s="98">
        <v>257</v>
      </c>
      <c r="E81" s="98">
        <v>257</v>
      </c>
      <c r="F81" s="99">
        <v>290</v>
      </c>
      <c r="G81" s="100">
        <v>11.8</v>
      </c>
      <c r="H81" s="100">
        <v>8</v>
      </c>
      <c r="I81" s="98">
        <v>41.1</v>
      </c>
      <c r="J81" s="135">
        <v>3.1</v>
      </c>
      <c r="K81" s="135" t="s">
        <v>19</v>
      </c>
      <c r="L81" s="135">
        <v>1200</v>
      </c>
      <c r="M81" s="102">
        <v>3.1</v>
      </c>
      <c r="N81" s="135" t="s">
        <v>19</v>
      </c>
      <c r="O81" s="135"/>
      <c r="P81" s="135"/>
      <c r="Q81" s="135"/>
      <c r="R81" s="118"/>
      <c r="S81" s="103">
        <v>148</v>
      </c>
      <c r="T81" s="98" t="s">
        <v>19</v>
      </c>
    </row>
    <row r="82" spans="1:20" ht="27" customHeight="1">
      <c r="A82" s="137" t="s">
        <v>561</v>
      </c>
      <c r="B82" s="138" t="s">
        <v>555</v>
      </c>
      <c r="C82" s="98" t="s">
        <v>307</v>
      </c>
      <c r="D82" s="98">
        <v>300</v>
      </c>
      <c r="E82" s="98">
        <v>300</v>
      </c>
      <c r="F82" s="99">
        <v>398</v>
      </c>
      <c r="G82" s="100">
        <v>13.2</v>
      </c>
      <c r="H82" s="100">
        <v>14.1</v>
      </c>
      <c r="I82" s="98">
        <v>52.8</v>
      </c>
      <c r="J82" s="135">
        <v>3.6</v>
      </c>
      <c r="K82" s="135" t="s">
        <v>471</v>
      </c>
      <c r="L82" s="135">
        <v>1200</v>
      </c>
      <c r="M82" s="102">
        <v>3.2</v>
      </c>
      <c r="N82" s="135" t="s">
        <v>19</v>
      </c>
      <c r="O82" s="135"/>
      <c r="P82" s="135"/>
      <c r="Q82" s="135"/>
      <c r="R82" s="118"/>
      <c r="S82" s="103">
        <v>148</v>
      </c>
      <c r="T82" s="98" t="s">
        <v>19</v>
      </c>
    </row>
    <row r="83" spans="1:20" ht="27" customHeight="1">
      <c r="A83" s="137" t="s">
        <v>561</v>
      </c>
      <c r="B83" s="138" t="s">
        <v>478</v>
      </c>
      <c r="C83" s="98" t="s">
        <v>307</v>
      </c>
      <c r="D83" s="98">
        <v>260</v>
      </c>
      <c r="E83" s="98">
        <v>260</v>
      </c>
      <c r="F83" s="99">
        <v>419</v>
      </c>
      <c r="G83" s="100">
        <v>12</v>
      </c>
      <c r="H83" s="100">
        <v>19.8</v>
      </c>
      <c r="I83" s="98">
        <v>47.1</v>
      </c>
      <c r="J83" s="135">
        <v>2.2999999999999998</v>
      </c>
      <c r="K83" s="98">
        <v>49.4</v>
      </c>
      <c r="L83" s="135">
        <v>809</v>
      </c>
      <c r="M83" s="102">
        <v>2.1</v>
      </c>
      <c r="N83" s="135" t="s">
        <v>19</v>
      </c>
      <c r="O83" s="135"/>
      <c r="P83" s="135"/>
      <c r="Q83" s="135"/>
      <c r="R83" s="118"/>
      <c r="S83" s="103">
        <v>148</v>
      </c>
      <c r="T83" s="98" t="s">
        <v>19</v>
      </c>
    </row>
    <row r="84" spans="1:20" ht="27" customHeight="1">
      <c r="A84" s="137" t="s">
        <v>561</v>
      </c>
      <c r="B84" s="138" t="s">
        <v>553</v>
      </c>
      <c r="C84" s="98" t="s">
        <v>307</v>
      </c>
      <c r="D84" s="98">
        <v>300</v>
      </c>
      <c r="E84" s="98">
        <v>300</v>
      </c>
      <c r="F84" s="99">
        <v>376</v>
      </c>
      <c r="G84" s="100">
        <v>13.2</v>
      </c>
      <c r="H84" s="100">
        <v>9</v>
      </c>
      <c r="I84" s="98">
        <v>58.8</v>
      </c>
      <c r="J84" s="135">
        <v>3.5</v>
      </c>
      <c r="K84" s="98">
        <v>62.4</v>
      </c>
      <c r="L84" s="135">
        <v>1100</v>
      </c>
      <c r="M84" s="102">
        <v>2.9</v>
      </c>
      <c r="N84" s="135"/>
      <c r="O84" s="135"/>
      <c r="P84" s="135"/>
      <c r="Q84" s="135"/>
      <c r="R84" s="118"/>
      <c r="S84" s="103">
        <v>148</v>
      </c>
      <c r="T84" s="98" t="s">
        <v>19</v>
      </c>
    </row>
    <row r="85" spans="1:20" ht="27" customHeight="1">
      <c r="A85" s="137" t="s">
        <v>561</v>
      </c>
      <c r="B85" s="138" t="s">
        <v>593</v>
      </c>
      <c r="C85" s="98" t="s">
        <v>307</v>
      </c>
      <c r="D85" s="98">
        <v>272</v>
      </c>
      <c r="E85" s="98">
        <v>272</v>
      </c>
      <c r="F85" s="99">
        <v>366</v>
      </c>
      <c r="G85" s="100">
        <v>11.2</v>
      </c>
      <c r="H85" s="100">
        <v>11.2</v>
      </c>
      <c r="I85" s="98">
        <v>53.3</v>
      </c>
      <c r="J85" s="135">
        <v>3.8</v>
      </c>
      <c r="K85" s="98">
        <v>57.1</v>
      </c>
      <c r="L85" s="135">
        <v>1200</v>
      </c>
      <c r="M85" s="102">
        <v>3</v>
      </c>
      <c r="N85" s="135"/>
      <c r="O85" s="135"/>
      <c r="P85" s="135"/>
      <c r="Q85" s="135"/>
      <c r="R85" s="118"/>
      <c r="S85" s="103">
        <v>148</v>
      </c>
      <c r="T85" s="98" t="s">
        <v>19</v>
      </c>
    </row>
    <row r="86" spans="1:20" ht="27" customHeight="1">
      <c r="A86" s="137" t="s">
        <v>561</v>
      </c>
      <c r="B86" s="138" t="s">
        <v>680</v>
      </c>
      <c r="C86" s="98" t="s">
        <v>307</v>
      </c>
      <c r="D86" s="98">
        <v>260</v>
      </c>
      <c r="E86" s="98">
        <v>260</v>
      </c>
      <c r="F86" s="99">
        <v>366</v>
      </c>
      <c r="G86" s="100">
        <v>9.9</v>
      </c>
      <c r="H86" s="100">
        <v>13</v>
      </c>
      <c r="I86" s="98">
        <v>50.7</v>
      </c>
      <c r="J86" s="135">
        <v>3.4</v>
      </c>
      <c r="K86" s="98">
        <v>54.1</v>
      </c>
      <c r="L86" s="135">
        <v>1200</v>
      </c>
      <c r="M86" s="102">
        <v>2.9</v>
      </c>
      <c r="N86" s="135"/>
      <c r="O86" s="135"/>
      <c r="P86" s="135"/>
      <c r="Q86" s="135"/>
      <c r="R86" s="118"/>
      <c r="S86" s="103">
        <v>148</v>
      </c>
      <c r="T86" s="98" t="s">
        <v>19</v>
      </c>
    </row>
    <row r="87" spans="1:20" ht="27" customHeight="1">
      <c r="A87" s="139" t="s">
        <v>215</v>
      </c>
      <c r="B87" s="118" t="s">
        <v>79</v>
      </c>
      <c r="C87" s="98" t="s">
        <v>307</v>
      </c>
      <c r="D87" s="98">
        <v>150</v>
      </c>
      <c r="E87" s="98">
        <v>100</v>
      </c>
      <c r="F87" s="103">
        <v>238</v>
      </c>
      <c r="G87" s="101">
        <v>0.2</v>
      </c>
      <c r="H87" s="101">
        <v>0</v>
      </c>
      <c r="I87" s="101">
        <v>59.1</v>
      </c>
      <c r="J87" s="101">
        <v>0.5</v>
      </c>
      <c r="K87" s="101"/>
      <c r="L87" s="101">
        <v>18</v>
      </c>
      <c r="M87" s="101">
        <v>0</v>
      </c>
      <c r="N87" s="101"/>
      <c r="O87" s="101"/>
      <c r="P87" s="101"/>
      <c r="Q87" s="101"/>
      <c r="R87" s="101"/>
      <c r="S87" s="103">
        <v>98</v>
      </c>
      <c r="T87" s="98"/>
    </row>
    <row r="88" spans="1:20" ht="24" customHeight="1">
      <c r="A88" s="139" t="s">
        <v>215</v>
      </c>
      <c r="B88" s="118" t="s">
        <v>403</v>
      </c>
      <c r="C88" s="98" t="s">
        <v>307</v>
      </c>
      <c r="D88" s="140">
        <v>200</v>
      </c>
      <c r="E88" s="98">
        <v>100</v>
      </c>
      <c r="F88" s="103">
        <v>56</v>
      </c>
      <c r="G88" s="101">
        <v>1.4</v>
      </c>
      <c r="H88" s="101">
        <v>2.1</v>
      </c>
      <c r="I88" s="101">
        <v>6.9</v>
      </c>
      <c r="J88" s="101">
        <v>1.9</v>
      </c>
      <c r="K88" s="101"/>
      <c r="L88" s="101">
        <v>454</v>
      </c>
      <c r="M88" s="101">
        <v>1.2</v>
      </c>
      <c r="N88" s="101"/>
      <c r="O88" s="101"/>
      <c r="P88" s="101"/>
      <c r="Q88" s="101"/>
      <c r="R88" s="101"/>
      <c r="S88" s="103">
        <v>198</v>
      </c>
      <c r="T88" s="98"/>
    </row>
    <row r="89" spans="1:20" ht="26.25" customHeight="1">
      <c r="A89" s="139" t="s">
        <v>215</v>
      </c>
      <c r="B89" s="98" t="s">
        <v>633</v>
      </c>
      <c r="C89" s="98" t="s">
        <v>307</v>
      </c>
      <c r="D89" s="98">
        <v>150</v>
      </c>
      <c r="E89" s="112">
        <v>100</v>
      </c>
      <c r="F89" s="99">
        <v>345</v>
      </c>
      <c r="G89" s="100">
        <v>4.9000000000000004</v>
      </c>
      <c r="H89" s="100">
        <v>12.2</v>
      </c>
      <c r="I89" s="101">
        <v>53.2</v>
      </c>
      <c r="J89" s="101">
        <v>1.3</v>
      </c>
      <c r="K89" s="100"/>
      <c r="L89" s="100">
        <v>75</v>
      </c>
      <c r="M89" s="120">
        <f>L89*2.54/1000</f>
        <v>0.1905</v>
      </c>
      <c r="N89" s="100"/>
      <c r="O89" s="100"/>
      <c r="P89" s="100"/>
      <c r="Q89" s="100"/>
      <c r="R89" s="101"/>
      <c r="S89" s="103">
        <v>65.3333333333333</v>
      </c>
      <c r="T89" s="98"/>
    </row>
    <row r="90" spans="1:20" ht="26.25" customHeight="1">
      <c r="A90" s="139" t="s">
        <v>215</v>
      </c>
      <c r="B90" s="98" t="s">
        <v>417</v>
      </c>
      <c r="C90" s="98" t="s">
        <v>307</v>
      </c>
      <c r="D90" s="98">
        <v>150</v>
      </c>
      <c r="E90" s="112">
        <v>100</v>
      </c>
      <c r="F90" s="99">
        <v>300</v>
      </c>
      <c r="G90" s="100">
        <v>1.3</v>
      </c>
      <c r="H90" s="100">
        <v>5.2</v>
      </c>
      <c r="I90" s="101">
        <v>61.3</v>
      </c>
      <c r="J90" s="101">
        <v>1.6</v>
      </c>
      <c r="K90" s="100"/>
      <c r="L90" s="100">
        <v>64</v>
      </c>
      <c r="M90" s="102">
        <v>0.2</v>
      </c>
      <c r="N90" s="100"/>
      <c r="O90" s="100"/>
      <c r="P90" s="100"/>
      <c r="Q90" s="100"/>
      <c r="R90" s="101"/>
      <c r="S90" s="103">
        <v>65.3333333333333</v>
      </c>
      <c r="T90" s="98"/>
    </row>
    <row r="91" spans="1:20" ht="26.25" customHeight="1">
      <c r="A91" s="139" t="s">
        <v>215</v>
      </c>
      <c r="B91" s="98" t="s">
        <v>614</v>
      </c>
      <c r="C91" s="98" t="s">
        <v>307</v>
      </c>
      <c r="D91" s="98">
        <v>150</v>
      </c>
      <c r="E91" s="112">
        <v>100</v>
      </c>
      <c r="F91" s="99">
        <v>238</v>
      </c>
      <c r="G91" s="100">
        <v>0.2</v>
      </c>
      <c r="H91" s="100">
        <v>0</v>
      </c>
      <c r="I91" s="101"/>
      <c r="J91" s="101"/>
      <c r="K91" s="100">
        <v>59.5</v>
      </c>
      <c r="L91" s="100">
        <v>30</v>
      </c>
      <c r="M91" s="102">
        <v>0.1</v>
      </c>
      <c r="N91" s="100"/>
      <c r="O91" s="100"/>
      <c r="P91" s="100"/>
      <c r="Q91" s="100"/>
      <c r="R91" s="101"/>
      <c r="S91" s="103">
        <v>65.3333333333333</v>
      </c>
      <c r="T91" s="98"/>
    </row>
    <row r="92" spans="1:20" ht="27.75" customHeight="1">
      <c r="A92" s="139" t="s">
        <v>215</v>
      </c>
      <c r="B92" s="98" t="s">
        <v>564</v>
      </c>
      <c r="C92" s="98" t="s">
        <v>254</v>
      </c>
      <c r="D92" s="98">
        <v>30</v>
      </c>
      <c r="E92" s="98">
        <v>30</v>
      </c>
      <c r="F92" s="99">
        <v>35</v>
      </c>
      <c r="G92" s="100">
        <v>0</v>
      </c>
      <c r="H92" s="100">
        <v>0</v>
      </c>
      <c r="I92" s="101">
        <v>8.5</v>
      </c>
      <c r="J92" s="101">
        <v>0.2</v>
      </c>
      <c r="K92" s="100"/>
      <c r="L92" s="100">
        <v>1</v>
      </c>
      <c r="M92" s="120">
        <f>L92*2.54/1000</f>
        <v>2.5400000000000002E-3</v>
      </c>
      <c r="N92" s="101"/>
      <c r="O92" s="101"/>
      <c r="P92" s="101"/>
      <c r="Q92" s="101"/>
      <c r="R92" s="101"/>
      <c r="S92" s="103"/>
      <c r="T92" s="98" t="s">
        <v>257</v>
      </c>
    </row>
    <row r="93" spans="1:20" ht="27" customHeight="1">
      <c r="A93" s="139" t="s">
        <v>215</v>
      </c>
      <c r="B93" s="118" t="s">
        <v>235</v>
      </c>
      <c r="C93" s="98" t="s">
        <v>307</v>
      </c>
      <c r="D93" s="98">
        <v>100</v>
      </c>
      <c r="E93" s="98">
        <v>100</v>
      </c>
      <c r="F93" s="103">
        <v>12</v>
      </c>
      <c r="G93" s="101"/>
      <c r="H93" s="101"/>
      <c r="I93" s="101"/>
      <c r="J93" s="101">
        <v>0.5</v>
      </c>
      <c r="K93" s="101"/>
      <c r="L93" s="101"/>
      <c r="M93" s="101">
        <f>L93*2.54/1000</f>
        <v>0</v>
      </c>
      <c r="N93" s="101">
        <v>200</v>
      </c>
      <c r="O93" s="101"/>
      <c r="P93" s="101"/>
      <c r="Q93" s="101">
        <v>0.3</v>
      </c>
      <c r="R93" s="101"/>
      <c r="S93" s="103"/>
      <c r="T93" s="98"/>
    </row>
    <row r="94" spans="1:20" ht="42" customHeight="1">
      <c r="A94" s="139" t="s">
        <v>215</v>
      </c>
      <c r="B94" s="133" t="s">
        <v>43</v>
      </c>
      <c r="C94" s="98"/>
      <c r="D94" s="98">
        <v>125</v>
      </c>
      <c r="E94" s="112">
        <v>100</v>
      </c>
      <c r="F94" s="99">
        <v>266</v>
      </c>
      <c r="G94" s="100">
        <v>6.7</v>
      </c>
      <c r="H94" s="100">
        <v>22</v>
      </c>
      <c r="I94" s="101"/>
      <c r="J94" s="101"/>
      <c r="K94" s="100">
        <v>8.5</v>
      </c>
      <c r="L94" s="101"/>
      <c r="M94" s="101"/>
      <c r="N94" s="101"/>
      <c r="O94" s="101"/>
      <c r="P94" s="101"/>
      <c r="Q94" s="101"/>
      <c r="R94" s="101"/>
      <c r="S94" s="103"/>
      <c r="T94" s="98"/>
    </row>
    <row r="95" spans="1:20" ht="27.75" customHeight="1">
      <c r="A95" s="139" t="s">
        <v>215</v>
      </c>
      <c r="B95" s="98" t="s">
        <v>53</v>
      </c>
      <c r="C95" s="98"/>
      <c r="D95" s="98">
        <v>30</v>
      </c>
      <c r="E95" s="98">
        <v>30</v>
      </c>
      <c r="F95" s="99">
        <v>110</v>
      </c>
      <c r="G95" s="100">
        <v>0.8</v>
      </c>
      <c r="H95" s="100">
        <v>9.8000000000000007</v>
      </c>
      <c r="I95" s="101"/>
      <c r="J95" s="101"/>
      <c r="K95" s="100">
        <v>3.9</v>
      </c>
      <c r="L95" s="100">
        <v>165</v>
      </c>
      <c r="M95" s="101">
        <v>0.4</v>
      </c>
      <c r="N95" s="101"/>
      <c r="O95" s="101"/>
      <c r="P95" s="101"/>
      <c r="Q95" s="101"/>
      <c r="R95" s="101"/>
      <c r="S95" s="103"/>
      <c r="T95" s="98"/>
    </row>
    <row r="96" spans="1:20" ht="27.75" customHeight="1">
      <c r="A96" s="139" t="s">
        <v>215</v>
      </c>
      <c r="B96" s="98" t="s">
        <v>81</v>
      </c>
      <c r="C96" s="98"/>
      <c r="D96" s="98">
        <v>30</v>
      </c>
      <c r="E96" s="98">
        <v>30</v>
      </c>
      <c r="F96" s="99">
        <v>110</v>
      </c>
      <c r="G96" s="100">
        <v>2</v>
      </c>
      <c r="H96" s="100">
        <v>9.9</v>
      </c>
      <c r="I96" s="101"/>
      <c r="J96" s="101"/>
      <c r="K96" s="100">
        <v>2.4</v>
      </c>
      <c r="L96" s="100">
        <v>270</v>
      </c>
      <c r="M96" s="101">
        <v>0.7</v>
      </c>
      <c r="N96" s="101"/>
      <c r="O96" s="101"/>
      <c r="P96" s="101"/>
      <c r="Q96" s="101"/>
      <c r="R96" s="101"/>
      <c r="S96" s="103"/>
      <c r="T96" s="98"/>
    </row>
    <row r="97" spans="1:20" ht="27.75" customHeight="1">
      <c r="A97" s="139" t="s">
        <v>215</v>
      </c>
      <c r="B97" s="98" t="s">
        <v>255</v>
      </c>
      <c r="C97" s="98" t="s">
        <v>254</v>
      </c>
      <c r="D97" s="98">
        <v>30</v>
      </c>
      <c r="E97" s="98">
        <v>30</v>
      </c>
      <c r="F97" s="99">
        <v>24</v>
      </c>
      <c r="G97" s="100">
        <v>0.1</v>
      </c>
      <c r="H97" s="100">
        <v>0</v>
      </c>
      <c r="I97" s="101">
        <v>5.9</v>
      </c>
      <c r="J97" s="101">
        <v>0.3</v>
      </c>
      <c r="K97" s="100"/>
      <c r="L97" s="100">
        <v>1</v>
      </c>
      <c r="M97" s="120">
        <f>L97*2.54/1000</f>
        <v>2.5400000000000002E-3</v>
      </c>
      <c r="N97" s="101"/>
      <c r="O97" s="101"/>
      <c r="P97" s="101"/>
      <c r="Q97" s="101"/>
      <c r="R97" s="101"/>
      <c r="S97" s="103"/>
      <c r="T97" s="98" t="s">
        <v>256</v>
      </c>
    </row>
    <row r="98" spans="1:20" ht="27.75" customHeight="1">
      <c r="A98" s="139" t="s">
        <v>215</v>
      </c>
      <c r="B98" s="98" t="s">
        <v>383</v>
      </c>
      <c r="C98" s="98" t="s">
        <v>382</v>
      </c>
      <c r="D98" s="98">
        <v>100</v>
      </c>
      <c r="E98" s="98">
        <v>100</v>
      </c>
      <c r="F98" s="99">
        <v>732</v>
      </c>
      <c r="G98" s="100">
        <v>0.6</v>
      </c>
      <c r="H98" s="100">
        <v>81</v>
      </c>
      <c r="I98" s="101"/>
      <c r="J98" s="101"/>
      <c r="K98" s="100">
        <v>0.2</v>
      </c>
      <c r="L98" s="100">
        <v>550</v>
      </c>
      <c r="M98" s="102">
        <f>L98*2.54/1000</f>
        <v>1.397</v>
      </c>
      <c r="N98" s="101"/>
      <c r="O98" s="101"/>
      <c r="P98" s="101"/>
      <c r="Q98" s="101"/>
      <c r="R98" s="101"/>
      <c r="S98" s="103"/>
      <c r="T98" s="98"/>
    </row>
    <row r="99" spans="1:20" ht="27.75" customHeight="1">
      <c r="A99" s="139" t="s">
        <v>215</v>
      </c>
      <c r="B99" s="98" t="s">
        <v>570</v>
      </c>
      <c r="C99" s="98" t="s">
        <v>307</v>
      </c>
      <c r="D99" s="98">
        <v>180</v>
      </c>
      <c r="E99" s="98">
        <v>180</v>
      </c>
      <c r="F99" s="99">
        <v>342</v>
      </c>
      <c r="G99" s="100">
        <v>1.9</v>
      </c>
      <c r="H99" s="100">
        <v>39.4</v>
      </c>
      <c r="I99" s="101"/>
      <c r="J99" s="101"/>
      <c r="K99" s="100">
        <v>0</v>
      </c>
      <c r="L99" s="100">
        <v>490</v>
      </c>
      <c r="M99" s="120">
        <f>L99*2.54/1000</f>
        <v>1.2445999999999999</v>
      </c>
      <c r="N99" s="101"/>
      <c r="O99" s="101"/>
      <c r="P99" s="101"/>
      <c r="Q99" s="101"/>
      <c r="R99" s="101"/>
      <c r="S99" s="103">
        <v>158</v>
      </c>
      <c r="T99" s="98" t="s">
        <v>467</v>
      </c>
    </row>
    <row r="100" spans="1:20" ht="27.75" customHeight="1">
      <c r="A100" s="139" t="s">
        <v>215</v>
      </c>
      <c r="B100" s="98" t="s">
        <v>482</v>
      </c>
      <c r="C100" s="141" t="s">
        <v>480</v>
      </c>
      <c r="D100" s="98">
        <v>100</v>
      </c>
      <c r="E100" s="98">
        <v>15</v>
      </c>
      <c r="F100" s="99">
        <v>86</v>
      </c>
      <c r="G100" s="100">
        <v>0</v>
      </c>
      <c r="H100" s="100">
        <v>5.5</v>
      </c>
      <c r="I100" s="101"/>
      <c r="J100" s="101"/>
      <c r="K100" s="100">
        <v>9.1999999999999993</v>
      </c>
      <c r="L100" s="100">
        <v>2</v>
      </c>
      <c r="M100" s="120">
        <f>L100*2.54/1000</f>
        <v>5.0800000000000003E-3</v>
      </c>
      <c r="N100" s="101"/>
      <c r="O100" s="101">
        <v>45</v>
      </c>
      <c r="P100" s="101"/>
      <c r="Q100" s="101"/>
      <c r="R100" s="101"/>
      <c r="S100" s="103">
        <v>30.6</v>
      </c>
      <c r="T100" s="98" t="s">
        <v>481</v>
      </c>
    </row>
    <row r="101" spans="1:20" ht="27.75" customHeight="1">
      <c r="A101" s="139" t="s">
        <v>215</v>
      </c>
      <c r="B101" s="98" t="s">
        <v>621</v>
      </c>
      <c r="C101" s="141" t="s">
        <v>620</v>
      </c>
      <c r="D101" s="98">
        <v>100</v>
      </c>
      <c r="E101" s="98">
        <v>100</v>
      </c>
      <c r="F101" s="99">
        <v>743</v>
      </c>
      <c r="G101" s="100">
        <v>0.3</v>
      </c>
      <c r="H101" s="100">
        <v>82.2</v>
      </c>
      <c r="I101" s="101"/>
      <c r="J101" s="101"/>
      <c r="K101" s="100">
        <v>0.6</v>
      </c>
      <c r="L101" s="100">
        <v>597</v>
      </c>
      <c r="M101" s="120">
        <f>L101*2.54/1000</f>
        <v>1.5163800000000001</v>
      </c>
      <c r="N101" s="101"/>
      <c r="O101" s="101"/>
      <c r="P101" s="101"/>
      <c r="Q101" s="101"/>
      <c r="R101" s="101"/>
      <c r="S101" s="103">
        <v>235</v>
      </c>
      <c r="T101" s="98"/>
    </row>
    <row r="102" spans="1:20" ht="27" customHeight="1">
      <c r="A102" s="110" t="s">
        <v>69</v>
      </c>
      <c r="B102" s="111" t="s">
        <v>96</v>
      </c>
      <c r="C102" s="98"/>
      <c r="D102" s="98">
        <v>180</v>
      </c>
      <c r="E102" s="112">
        <v>100</v>
      </c>
      <c r="F102" s="99">
        <v>340</v>
      </c>
      <c r="G102" s="102">
        <v>10.9</v>
      </c>
      <c r="H102" s="100">
        <v>17.2</v>
      </c>
      <c r="I102" s="98"/>
      <c r="J102" s="135"/>
      <c r="K102" s="135">
        <v>35.299999999999997</v>
      </c>
      <c r="L102" s="135">
        <v>440</v>
      </c>
      <c r="M102" s="118">
        <v>1.1000000000000001</v>
      </c>
      <c r="N102" s="135"/>
      <c r="O102" s="135">
        <v>170</v>
      </c>
      <c r="P102" s="135"/>
      <c r="Q102" s="135"/>
      <c r="R102" s="98"/>
      <c r="S102" s="103"/>
      <c r="T102" s="98"/>
    </row>
    <row r="103" spans="1:20" ht="27" customHeight="1">
      <c r="A103" s="110" t="s">
        <v>69</v>
      </c>
      <c r="B103" s="111" t="s">
        <v>304</v>
      </c>
      <c r="C103" s="98" t="s">
        <v>305</v>
      </c>
      <c r="D103" s="98"/>
      <c r="E103" s="112"/>
      <c r="F103" s="99">
        <v>630</v>
      </c>
      <c r="G103" s="102">
        <v>27.1</v>
      </c>
      <c r="H103" s="100">
        <v>20.9</v>
      </c>
      <c r="I103" s="98"/>
      <c r="J103" s="135"/>
      <c r="K103" s="135">
        <v>83.4</v>
      </c>
      <c r="L103" s="135">
        <v>1300</v>
      </c>
      <c r="M103" s="118">
        <v>3.3</v>
      </c>
      <c r="N103" s="135"/>
      <c r="O103" s="135"/>
      <c r="P103" s="135"/>
      <c r="Q103" s="135"/>
      <c r="R103" s="98"/>
      <c r="S103" s="103">
        <v>307</v>
      </c>
      <c r="T103" s="98"/>
    </row>
    <row r="104" spans="1:20" ht="27" customHeight="1">
      <c r="A104" s="110" t="s">
        <v>69</v>
      </c>
      <c r="B104" s="111" t="s">
        <v>660</v>
      </c>
      <c r="C104" s="98" t="s">
        <v>305</v>
      </c>
      <c r="D104" s="98">
        <v>188</v>
      </c>
      <c r="E104" s="112">
        <v>188</v>
      </c>
      <c r="F104" s="99">
        <v>458</v>
      </c>
      <c r="G104" s="102">
        <v>19.399999999999999</v>
      </c>
      <c r="H104" s="100">
        <v>17.3</v>
      </c>
      <c r="I104" s="98"/>
      <c r="J104" s="135"/>
      <c r="K104" s="135">
        <v>62.8</v>
      </c>
      <c r="L104" s="135">
        <v>711</v>
      </c>
      <c r="M104" s="118">
        <v>1.8</v>
      </c>
      <c r="N104" s="135"/>
      <c r="O104" s="135"/>
      <c r="P104" s="135"/>
      <c r="Q104" s="135"/>
      <c r="R104" s="98"/>
      <c r="S104" s="103">
        <v>289</v>
      </c>
      <c r="T104" s="98"/>
    </row>
    <row r="105" spans="1:20" ht="27" customHeight="1">
      <c r="A105" s="110" t="s">
        <v>69</v>
      </c>
      <c r="B105" s="111" t="s">
        <v>682</v>
      </c>
      <c r="C105" s="98" t="s">
        <v>681</v>
      </c>
      <c r="D105" s="98">
        <v>180</v>
      </c>
      <c r="E105" s="112">
        <v>100</v>
      </c>
      <c r="F105" s="99">
        <v>270</v>
      </c>
      <c r="G105" s="102">
        <v>10.4</v>
      </c>
      <c r="H105" s="100">
        <v>11.4</v>
      </c>
      <c r="I105" s="98"/>
      <c r="J105" s="135"/>
      <c r="K105" s="135">
        <v>31.4</v>
      </c>
      <c r="L105" s="135">
        <v>422</v>
      </c>
      <c r="M105" s="118">
        <v>1.1000000000000001</v>
      </c>
      <c r="N105" s="135"/>
      <c r="O105" s="135"/>
      <c r="P105" s="135"/>
      <c r="Q105" s="135"/>
      <c r="R105" s="98"/>
      <c r="S105" s="103">
        <v>300</v>
      </c>
      <c r="T105" s="98"/>
    </row>
    <row r="106" spans="1:20" ht="27" customHeight="1">
      <c r="A106" s="110" t="s">
        <v>69</v>
      </c>
      <c r="B106" s="111" t="s">
        <v>683</v>
      </c>
      <c r="C106" s="98" t="s">
        <v>681</v>
      </c>
      <c r="D106" s="98">
        <v>180</v>
      </c>
      <c r="E106" s="112">
        <v>180</v>
      </c>
      <c r="F106" s="99">
        <v>486</v>
      </c>
      <c r="G106" s="102">
        <v>18.72</v>
      </c>
      <c r="H106" s="100">
        <v>20.52</v>
      </c>
      <c r="I106" s="98"/>
      <c r="J106" s="135"/>
      <c r="K106" s="135">
        <v>56.52</v>
      </c>
      <c r="L106" s="135">
        <v>759.6</v>
      </c>
      <c r="M106" s="118">
        <v>1.98</v>
      </c>
      <c r="N106" s="135"/>
      <c r="O106" s="135"/>
      <c r="P106" s="135"/>
      <c r="Q106" s="135"/>
      <c r="R106" s="98"/>
      <c r="S106" s="103">
        <v>300</v>
      </c>
      <c r="T106" s="98"/>
    </row>
    <row r="107" spans="1:20" ht="27" customHeight="1">
      <c r="A107" s="110" t="s">
        <v>69</v>
      </c>
      <c r="B107" s="111" t="s">
        <v>683</v>
      </c>
      <c r="C107" s="98" t="s">
        <v>681</v>
      </c>
      <c r="D107" s="98">
        <v>180</v>
      </c>
      <c r="E107" s="112">
        <v>180</v>
      </c>
      <c r="F107" s="99">
        <v>486</v>
      </c>
      <c r="G107" s="102">
        <v>18.72</v>
      </c>
      <c r="H107" s="100">
        <v>20.52</v>
      </c>
      <c r="I107" s="98"/>
      <c r="J107" s="135"/>
      <c r="K107" s="135">
        <v>56.52</v>
      </c>
      <c r="L107" s="135">
        <v>759.6</v>
      </c>
      <c r="M107" s="118">
        <v>1.98</v>
      </c>
      <c r="N107" s="135"/>
      <c r="O107" s="135"/>
      <c r="P107" s="135"/>
      <c r="Q107" s="135"/>
      <c r="R107" s="98"/>
      <c r="S107" s="103">
        <v>300</v>
      </c>
      <c r="T107" s="98"/>
    </row>
    <row r="108" spans="1:20" ht="27" customHeight="1">
      <c r="A108" s="110" t="s">
        <v>69</v>
      </c>
      <c r="B108" s="65" t="s">
        <v>702</v>
      </c>
      <c r="C108" s="98" t="s">
        <v>681</v>
      </c>
      <c r="D108" s="98">
        <v>183</v>
      </c>
      <c r="E108" s="98">
        <v>61</v>
      </c>
      <c r="F108" s="99">
        <v>164</v>
      </c>
      <c r="G108" s="100">
        <v>6</v>
      </c>
      <c r="H108" s="100">
        <v>5.5</v>
      </c>
      <c r="I108" s="98"/>
      <c r="J108" s="100"/>
      <c r="K108" s="100">
        <v>22.5</v>
      </c>
      <c r="L108" s="100">
        <v>290</v>
      </c>
      <c r="M108" s="100">
        <v>0.7</v>
      </c>
      <c r="N108" s="100"/>
      <c r="O108" s="100"/>
      <c r="P108" s="100"/>
      <c r="Q108" s="100"/>
      <c r="R108" s="101"/>
      <c r="S108" s="103">
        <v>100</v>
      </c>
      <c r="T108" s="98"/>
    </row>
    <row r="109" spans="1:20" ht="27" customHeight="1">
      <c r="A109" s="142" t="s">
        <v>246</v>
      </c>
      <c r="B109" s="65" t="s">
        <v>247</v>
      </c>
      <c r="C109" s="98" t="s">
        <v>248</v>
      </c>
      <c r="D109" s="98">
        <v>180</v>
      </c>
      <c r="E109" s="98">
        <v>180</v>
      </c>
      <c r="F109" s="99">
        <v>149</v>
      </c>
      <c r="G109" s="100">
        <v>4.5</v>
      </c>
      <c r="H109" s="100">
        <v>6.1</v>
      </c>
      <c r="I109" s="98"/>
      <c r="J109" s="100">
        <v>2.2000000000000002</v>
      </c>
      <c r="K109" s="100"/>
      <c r="L109" s="100">
        <v>1100</v>
      </c>
      <c r="M109" s="100">
        <v>2.7</v>
      </c>
      <c r="N109" s="100"/>
      <c r="O109" s="100"/>
      <c r="P109" s="100"/>
      <c r="Q109" s="100"/>
      <c r="R109" s="101"/>
      <c r="S109" s="103"/>
      <c r="T109" s="98"/>
    </row>
    <row r="110" spans="1:20" ht="27" customHeight="1">
      <c r="A110" s="142" t="s">
        <v>246</v>
      </c>
      <c r="B110" s="98" t="s">
        <v>331</v>
      </c>
      <c r="C110" s="98" t="s">
        <v>334</v>
      </c>
      <c r="D110" s="98">
        <v>340</v>
      </c>
      <c r="E110" s="98">
        <v>340</v>
      </c>
      <c r="F110" s="98">
        <v>702</v>
      </c>
      <c r="G110" s="98">
        <v>16.7</v>
      </c>
      <c r="H110" s="98">
        <v>24.3</v>
      </c>
      <c r="I110" s="98"/>
      <c r="J110" s="98"/>
      <c r="K110" s="98">
        <v>99.4</v>
      </c>
      <c r="L110" s="98"/>
      <c r="M110" s="98">
        <v>1.5</v>
      </c>
      <c r="N110" s="98"/>
      <c r="O110" s="98"/>
      <c r="P110" s="98"/>
      <c r="Q110" s="98"/>
      <c r="R110" s="98"/>
      <c r="S110" s="103">
        <v>280</v>
      </c>
      <c r="T110" s="98"/>
    </row>
    <row r="111" spans="1:20" ht="27" customHeight="1">
      <c r="A111" s="142" t="s">
        <v>246</v>
      </c>
      <c r="B111" s="98" t="s">
        <v>333</v>
      </c>
      <c r="C111" s="98" t="s">
        <v>286</v>
      </c>
      <c r="D111" s="98">
        <v>210</v>
      </c>
      <c r="E111" s="98">
        <v>210</v>
      </c>
      <c r="F111" s="98">
        <v>159</v>
      </c>
      <c r="G111" s="98">
        <v>5.8</v>
      </c>
      <c r="H111" s="98">
        <v>6.4</v>
      </c>
      <c r="I111" s="98"/>
      <c r="J111" s="98"/>
      <c r="K111" s="98">
        <v>19.600000000000001</v>
      </c>
      <c r="L111" s="98">
        <v>1.1000000000000001</v>
      </c>
      <c r="M111" s="98">
        <v>2.9</v>
      </c>
      <c r="N111" s="98"/>
      <c r="O111" s="98"/>
      <c r="P111" s="98"/>
      <c r="Q111" s="98"/>
      <c r="R111" s="98"/>
      <c r="S111" s="103">
        <v>198</v>
      </c>
      <c r="T111" s="98"/>
    </row>
    <row r="112" spans="1:20" ht="27" customHeight="1">
      <c r="A112" s="142" t="s">
        <v>246</v>
      </c>
      <c r="B112" s="65" t="s">
        <v>275</v>
      </c>
      <c r="C112" s="98" t="s">
        <v>276</v>
      </c>
      <c r="D112" s="98" t="s">
        <v>68</v>
      </c>
      <c r="E112" s="143" t="s">
        <v>68</v>
      </c>
      <c r="F112" s="99">
        <v>334</v>
      </c>
      <c r="G112" s="100"/>
      <c r="H112" s="100"/>
      <c r="I112" s="98"/>
      <c r="J112" s="100"/>
      <c r="K112" s="100"/>
      <c r="L112" s="100"/>
      <c r="M112" s="100"/>
      <c r="N112" s="100"/>
      <c r="O112" s="100"/>
      <c r="P112" s="100"/>
      <c r="Q112" s="100"/>
      <c r="R112" s="101"/>
      <c r="S112" s="103"/>
      <c r="T112" s="98"/>
    </row>
    <row r="113" spans="1:20" ht="27" customHeight="1">
      <c r="A113" s="142" t="s">
        <v>246</v>
      </c>
      <c r="B113" s="111" t="s">
        <v>285</v>
      </c>
      <c r="C113" s="98" t="s">
        <v>286</v>
      </c>
      <c r="D113" s="98">
        <v>210</v>
      </c>
      <c r="E113" s="118">
        <v>210</v>
      </c>
      <c r="F113" s="99">
        <v>245</v>
      </c>
      <c r="G113" s="100">
        <v>11.5</v>
      </c>
      <c r="H113" s="100">
        <v>13.9</v>
      </c>
      <c r="I113" s="98"/>
      <c r="J113" s="100"/>
      <c r="K113" s="100">
        <v>18.5</v>
      </c>
      <c r="L113" s="100">
        <v>1300</v>
      </c>
      <c r="M113" s="100">
        <v>3.4</v>
      </c>
      <c r="N113" s="100"/>
      <c r="O113" s="100"/>
      <c r="P113" s="100"/>
      <c r="Q113" s="100"/>
      <c r="R113" s="101"/>
      <c r="S113" s="103"/>
      <c r="T113" s="98"/>
    </row>
    <row r="114" spans="1:20" ht="27" customHeight="1">
      <c r="A114" s="142" t="s">
        <v>246</v>
      </c>
      <c r="B114" s="111" t="s">
        <v>684</v>
      </c>
      <c r="C114" s="98" t="s">
        <v>248</v>
      </c>
      <c r="D114" s="98">
        <v>220</v>
      </c>
      <c r="E114" s="118">
        <v>220</v>
      </c>
      <c r="F114" s="99">
        <v>202</v>
      </c>
      <c r="G114" s="100">
        <v>6.8</v>
      </c>
      <c r="H114" s="100">
        <v>12.3</v>
      </c>
      <c r="I114" s="98"/>
      <c r="J114" s="100"/>
      <c r="K114" s="100">
        <v>16.100000000000001</v>
      </c>
      <c r="L114" s="100">
        <v>891</v>
      </c>
      <c r="M114" s="100">
        <v>2.2999999999999998</v>
      </c>
      <c r="N114" s="100"/>
      <c r="O114" s="100"/>
      <c r="P114" s="100"/>
      <c r="Q114" s="100"/>
      <c r="R114" s="101"/>
      <c r="S114" s="103">
        <v>213</v>
      </c>
      <c r="T114" s="98"/>
    </row>
    <row r="115" spans="1:20" ht="27" customHeight="1">
      <c r="A115" s="97" t="s">
        <v>348</v>
      </c>
      <c r="B115" s="144" t="s">
        <v>535</v>
      </c>
      <c r="C115" s="98" t="s">
        <v>27</v>
      </c>
      <c r="D115" s="98">
        <v>3</v>
      </c>
      <c r="E115" s="118">
        <v>3</v>
      </c>
      <c r="F115" s="99">
        <v>6</v>
      </c>
      <c r="G115" s="100">
        <v>1.24</v>
      </c>
      <c r="H115" s="100">
        <v>0.11</v>
      </c>
      <c r="I115" s="98"/>
      <c r="J115" s="100"/>
      <c r="K115" s="100">
        <v>1.33</v>
      </c>
      <c r="L115" s="100">
        <v>15.9</v>
      </c>
      <c r="M115" s="120">
        <f>L115*2.54/1000</f>
        <v>4.0386000000000005E-2</v>
      </c>
      <c r="N115" s="100">
        <v>72</v>
      </c>
      <c r="O115" s="100">
        <v>8.4</v>
      </c>
      <c r="P115" s="100">
        <v>21</v>
      </c>
      <c r="Q115" s="100">
        <v>0.34</v>
      </c>
      <c r="R115" s="101">
        <v>0.06</v>
      </c>
      <c r="S115" s="103"/>
      <c r="T115" s="98" t="s">
        <v>536</v>
      </c>
    </row>
    <row r="116" spans="1:20" ht="27" customHeight="1">
      <c r="A116" s="97" t="s">
        <v>348</v>
      </c>
      <c r="B116" s="111" t="s">
        <v>349</v>
      </c>
      <c r="C116" s="98" t="s">
        <v>307</v>
      </c>
      <c r="D116" s="98">
        <v>40</v>
      </c>
      <c r="E116" s="118">
        <v>40</v>
      </c>
      <c r="F116" s="99">
        <v>74</v>
      </c>
      <c r="G116" s="100">
        <v>6.5</v>
      </c>
      <c r="H116" s="100">
        <v>3.8</v>
      </c>
      <c r="I116" s="100">
        <v>2.1</v>
      </c>
      <c r="J116" s="100">
        <v>2.8</v>
      </c>
      <c r="K116" s="100" t="s">
        <v>338</v>
      </c>
      <c r="L116" s="100">
        <v>1</v>
      </c>
      <c r="M116" s="100">
        <v>0</v>
      </c>
      <c r="N116" s="100"/>
      <c r="O116" s="100"/>
      <c r="P116" s="100"/>
      <c r="Q116" s="100"/>
      <c r="R116" s="101"/>
      <c r="S116" s="103">
        <v>19.5</v>
      </c>
      <c r="T116" s="98"/>
    </row>
    <row r="117" spans="1:20" ht="27" customHeight="1">
      <c r="A117" s="97" t="s">
        <v>362</v>
      </c>
      <c r="B117" s="118" t="s">
        <v>363</v>
      </c>
      <c r="C117" s="98" t="s">
        <v>307</v>
      </c>
      <c r="D117" s="98">
        <v>65</v>
      </c>
      <c r="E117" s="118">
        <v>65</v>
      </c>
      <c r="F117" s="99">
        <v>22</v>
      </c>
      <c r="G117" s="100">
        <v>2</v>
      </c>
      <c r="H117" s="100">
        <v>1.4</v>
      </c>
      <c r="I117" s="100">
        <v>0.3</v>
      </c>
      <c r="J117" s="100">
        <v>0</v>
      </c>
      <c r="K117" s="100"/>
      <c r="L117" s="100">
        <v>242</v>
      </c>
      <c r="M117" s="100">
        <v>0.8</v>
      </c>
      <c r="N117" s="100"/>
      <c r="O117" s="100"/>
      <c r="P117" s="100"/>
      <c r="Q117" s="100"/>
      <c r="R117" s="101"/>
      <c r="S117" s="103"/>
      <c r="T117" s="98"/>
    </row>
    <row r="118" spans="1:20" ht="27" customHeight="1">
      <c r="A118" s="97" t="s">
        <v>362</v>
      </c>
      <c r="B118" s="118" t="s">
        <v>364</v>
      </c>
      <c r="C118" s="98" t="s">
        <v>307</v>
      </c>
      <c r="D118" s="98">
        <v>80</v>
      </c>
      <c r="E118" s="118">
        <v>80</v>
      </c>
      <c r="F118" s="99">
        <v>93</v>
      </c>
      <c r="G118" s="100">
        <v>2.2999999999999998</v>
      </c>
      <c r="H118" s="100">
        <v>7.2</v>
      </c>
      <c r="I118" s="100">
        <v>4</v>
      </c>
      <c r="J118" s="100">
        <v>1.3</v>
      </c>
      <c r="K118" s="100" t="s">
        <v>338</v>
      </c>
      <c r="L118" s="100">
        <v>26</v>
      </c>
      <c r="M118" s="100">
        <v>0.1</v>
      </c>
      <c r="N118" s="100"/>
      <c r="O118" s="100"/>
      <c r="P118" s="100"/>
      <c r="Q118" s="100"/>
      <c r="R118" s="101"/>
      <c r="S118" s="103"/>
      <c r="T118" s="98"/>
    </row>
    <row r="119" spans="1:20" ht="27.75" customHeight="1">
      <c r="A119" s="97" t="s">
        <v>362</v>
      </c>
      <c r="B119" s="98" t="s">
        <v>336</v>
      </c>
      <c r="C119" s="98" t="s">
        <v>307</v>
      </c>
      <c r="D119" s="98">
        <v>80</v>
      </c>
      <c r="E119" s="98">
        <v>80</v>
      </c>
      <c r="F119" s="99">
        <v>52</v>
      </c>
      <c r="G119" s="100">
        <v>4.4000000000000004</v>
      </c>
      <c r="H119" s="100">
        <v>3.1</v>
      </c>
      <c r="I119" s="101">
        <v>1.4</v>
      </c>
      <c r="J119" s="101">
        <v>0.3</v>
      </c>
      <c r="K119" s="100"/>
      <c r="L119" s="100">
        <v>2</v>
      </c>
      <c r="M119" s="120">
        <f>L119*2.54/1000</f>
        <v>5.0800000000000003E-3</v>
      </c>
      <c r="N119" s="101"/>
      <c r="O119" s="101"/>
      <c r="P119" s="101"/>
      <c r="Q119" s="101"/>
      <c r="R119" s="101"/>
      <c r="S119" s="103"/>
      <c r="T119" s="98"/>
    </row>
    <row r="120" spans="1:20" ht="27.75" customHeight="1">
      <c r="A120" s="97" t="s">
        <v>362</v>
      </c>
      <c r="B120" s="98" t="s">
        <v>407</v>
      </c>
      <c r="C120" s="98" t="s">
        <v>68</v>
      </c>
      <c r="D120" s="98">
        <v>300</v>
      </c>
      <c r="E120" s="98">
        <v>300</v>
      </c>
      <c r="F120" s="99">
        <v>168</v>
      </c>
      <c r="G120" s="100">
        <v>14.7</v>
      </c>
      <c r="H120" s="100">
        <v>9</v>
      </c>
      <c r="I120" s="101"/>
      <c r="J120" s="101">
        <v>0.9</v>
      </c>
      <c r="K120" s="100">
        <v>6</v>
      </c>
      <c r="L120" s="100">
        <v>21</v>
      </c>
      <c r="M120" s="120">
        <f>L120*2.54/1000</f>
        <v>5.3340000000000005E-2</v>
      </c>
      <c r="N120" s="101">
        <v>450</v>
      </c>
      <c r="O120" s="101">
        <v>129</v>
      </c>
      <c r="P120" s="101">
        <v>243</v>
      </c>
      <c r="Q120" s="101">
        <v>2.4</v>
      </c>
      <c r="R120" s="101">
        <v>267</v>
      </c>
      <c r="S120" s="103"/>
      <c r="T120" s="98" t="s">
        <v>408</v>
      </c>
    </row>
    <row r="121" spans="1:20" ht="27.75" customHeight="1">
      <c r="A121" s="97" t="s">
        <v>362</v>
      </c>
      <c r="B121" s="145" t="s">
        <v>517</v>
      </c>
      <c r="C121" s="145" t="s">
        <v>518</v>
      </c>
      <c r="D121" s="98">
        <v>400</v>
      </c>
      <c r="E121" s="98">
        <v>200</v>
      </c>
      <c r="F121" s="146">
        <v>112</v>
      </c>
      <c r="G121" s="147">
        <v>9.8000000000000007</v>
      </c>
      <c r="H121" s="147">
        <v>6</v>
      </c>
      <c r="I121" s="120"/>
      <c r="J121" s="120">
        <v>0.6</v>
      </c>
      <c r="K121" s="147">
        <v>4</v>
      </c>
      <c r="L121" s="147">
        <v>14</v>
      </c>
      <c r="M121" s="120">
        <f>L121*2.54/1000</f>
        <v>3.5560000000000001E-2</v>
      </c>
      <c r="N121" s="120">
        <v>300</v>
      </c>
      <c r="O121" s="120">
        <v>86</v>
      </c>
      <c r="P121" s="120">
        <v>162</v>
      </c>
      <c r="Q121" s="120">
        <v>1.6</v>
      </c>
      <c r="R121" s="120">
        <v>178</v>
      </c>
      <c r="S121" s="103">
        <v>50.5</v>
      </c>
      <c r="T121" s="98" t="s">
        <v>408</v>
      </c>
    </row>
    <row r="122" spans="1:20" ht="27.75" customHeight="1">
      <c r="A122" s="97" t="s">
        <v>362</v>
      </c>
      <c r="B122" s="145" t="s">
        <v>624</v>
      </c>
      <c r="C122" s="145" t="s">
        <v>518</v>
      </c>
      <c r="D122" s="98">
        <v>400</v>
      </c>
      <c r="E122" s="98">
        <v>400</v>
      </c>
      <c r="F122" s="146">
        <v>224</v>
      </c>
      <c r="G122" s="147">
        <v>19.600000000000001</v>
      </c>
      <c r="H122" s="147">
        <v>12</v>
      </c>
      <c r="I122" s="120"/>
      <c r="J122" s="120">
        <v>1.2</v>
      </c>
      <c r="K122" s="147">
        <v>8</v>
      </c>
      <c r="L122" s="147">
        <v>28</v>
      </c>
      <c r="M122" s="120">
        <v>6.6666666666666693E-2</v>
      </c>
      <c r="N122" s="120">
        <v>600</v>
      </c>
      <c r="O122" s="120">
        <v>172</v>
      </c>
      <c r="P122" s="120">
        <v>324</v>
      </c>
      <c r="Q122" s="120">
        <v>3.2</v>
      </c>
      <c r="R122" s="120">
        <v>356</v>
      </c>
      <c r="S122" s="103">
        <v>45</v>
      </c>
      <c r="T122" s="98" t="s">
        <v>408</v>
      </c>
    </row>
    <row r="123" spans="1:20" ht="27.75" customHeight="1">
      <c r="A123" s="97" t="s">
        <v>362</v>
      </c>
      <c r="B123" s="67" t="s">
        <v>537</v>
      </c>
      <c r="C123" s="98" t="s">
        <v>307</v>
      </c>
      <c r="D123" s="98">
        <v>85</v>
      </c>
      <c r="E123" s="98">
        <v>85</v>
      </c>
      <c r="F123" s="99">
        <v>121</v>
      </c>
      <c r="G123" s="100">
        <v>7.5</v>
      </c>
      <c r="H123" s="100">
        <v>5.6</v>
      </c>
      <c r="I123" s="101">
        <v>9.4</v>
      </c>
      <c r="J123" s="101">
        <v>1.3</v>
      </c>
      <c r="K123" s="100"/>
      <c r="L123" s="100">
        <v>414</v>
      </c>
      <c r="M123" s="102">
        <v>1.1000000000000001</v>
      </c>
      <c r="N123" s="101"/>
      <c r="O123" s="101"/>
      <c r="P123" s="101"/>
      <c r="Q123" s="101"/>
      <c r="R123" s="101"/>
      <c r="S123" s="103">
        <v>91</v>
      </c>
      <c r="T123" s="98"/>
    </row>
    <row r="124" spans="1:20" s="94" customFormat="1" ht="27" customHeight="1">
      <c r="A124" s="93" t="s">
        <v>616</v>
      </c>
      <c r="B124" s="104" t="s">
        <v>579</v>
      </c>
      <c r="C124" s="66" t="s">
        <v>307</v>
      </c>
      <c r="D124" s="66">
        <v>124</v>
      </c>
      <c r="E124" s="104">
        <v>62</v>
      </c>
      <c r="F124" s="105">
        <v>41</v>
      </c>
      <c r="G124" s="106">
        <v>1.5</v>
      </c>
      <c r="H124" s="106">
        <v>1.6</v>
      </c>
      <c r="I124" s="106">
        <v>5</v>
      </c>
      <c r="J124" s="106">
        <v>0.5</v>
      </c>
      <c r="K124" s="106"/>
      <c r="L124" s="106">
        <v>385</v>
      </c>
      <c r="M124" s="106">
        <v>1</v>
      </c>
      <c r="N124" s="106"/>
      <c r="O124" s="106"/>
      <c r="P124" s="106"/>
      <c r="Q124" s="106"/>
      <c r="R124" s="106"/>
      <c r="S124" s="105">
        <v>74</v>
      </c>
      <c r="T124" s="66" t="s">
        <v>391</v>
      </c>
    </row>
    <row r="125" spans="1:20" s="94" customFormat="1" ht="27" customHeight="1">
      <c r="A125" s="93" t="s">
        <v>616</v>
      </c>
      <c r="B125" s="104" t="s">
        <v>560</v>
      </c>
      <c r="C125" s="66" t="s">
        <v>307</v>
      </c>
      <c r="D125" s="66">
        <v>37.299999999999997</v>
      </c>
      <c r="E125" s="104">
        <v>37.299999999999997</v>
      </c>
      <c r="F125" s="105">
        <v>13</v>
      </c>
      <c r="G125" s="106">
        <v>0.6</v>
      </c>
      <c r="H125" s="106">
        <v>0.2</v>
      </c>
      <c r="I125" s="106"/>
      <c r="J125" s="106"/>
      <c r="K125" s="106">
        <v>2.2999999999999998</v>
      </c>
      <c r="L125" s="106">
        <v>326</v>
      </c>
      <c r="M125" s="106">
        <v>0.8</v>
      </c>
      <c r="N125" s="106"/>
      <c r="O125" s="106"/>
      <c r="P125" s="106"/>
      <c r="Q125" s="106"/>
      <c r="R125" s="106"/>
      <c r="S125" s="105">
        <v>74</v>
      </c>
      <c r="T125" s="66"/>
    </row>
    <row r="126" spans="1:20" s="94" customFormat="1" ht="27" customHeight="1">
      <c r="A126" s="93" t="s">
        <v>616</v>
      </c>
      <c r="B126" s="104" t="s">
        <v>603</v>
      </c>
      <c r="C126" s="66" t="s">
        <v>307</v>
      </c>
      <c r="D126" s="66">
        <v>192</v>
      </c>
      <c r="E126" s="104">
        <v>96</v>
      </c>
      <c r="F126" s="105">
        <v>47</v>
      </c>
      <c r="G126" s="106">
        <v>2</v>
      </c>
      <c r="H126" s="106">
        <v>0.6</v>
      </c>
      <c r="I126" s="106">
        <v>8</v>
      </c>
      <c r="J126" s="106">
        <v>0.6</v>
      </c>
      <c r="K126" s="106"/>
      <c r="L126" s="106">
        <v>538</v>
      </c>
      <c r="M126" s="106">
        <v>1.4</v>
      </c>
      <c r="N126" s="106"/>
      <c r="O126" s="106"/>
      <c r="P126" s="106"/>
      <c r="Q126" s="106"/>
      <c r="R126" s="106"/>
      <c r="S126" s="105">
        <v>74</v>
      </c>
      <c r="T126" s="66"/>
    </row>
    <row r="127" spans="1:20" s="94" customFormat="1" ht="27" customHeight="1">
      <c r="A127" s="93" t="s">
        <v>616</v>
      </c>
      <c r="B127" s="104" t="s">
        <v>602</v>
      </c>
      <c r="C127" s="66" t="s">
        <v>307</v>
      </c>
      <c r="D127" s="66">
        <v>100</v>
      </c>
      <c r="E127" s="104">
        <v>50</v>
      </c>
      <c r="F127" s="105">
        <v>23</v>
      </c>
      <c r="G127" s="106">
        <v>0.5</v>
      </c>
      <c r="H127" s="106">
        <v>0.3</v>
      </c>
      <c r="I127" s="106">
        <v>4.4000000000000004</v>
      </c>
      <c r="J127" s="106"/>
      <c r="K127" s="106">
        <v>4.5</v>
      </c>
      <c r="L127" s="106">
        <v>514</v>
      </c>
      <c r="M127" s="106">
        <v>1.3</v>
      </c>
      <c r="N127" s="106"/>
      <c r="O127" s="106"/>
      <c r="P127" s="106"/>
      <c r="Q127" s="106"/>
      <c r="R127" s="106"/>
      <c r="S127" s="105">
        <v>79</v>
      </c>
      <c r="T127" s="66"/>
    </row>
    <row r="128" spans="1:20" s="94" customFormat="1" ht="27" customHeight="1">
      <c r="A128" s="93" t="s">
        <v>616</v>
      </c>
      <c r="B128" s="104" t="s">
        <v>604</v>
      </c>
      <c r="C128" s="66" t="s">
        <v>307</v>
      </c>
      <c r="D128" s="66">
        <v>100</v>
      </c>
      <c r="E128" s="104">
        <v>50</v>
      </c>
      <c r="F128" s="105">
        <v>33</v>
      </c>
      <c r="G128" s="106">
        <v>0.8</v>
      </c>
      <c r="H128" s="106">
        <v>0.5</v>
      </c>
      <c r="I128" s="106">
        <v>6</v>
      </c>
      <c r="J128" s="106">
        <v>0.4</v>
      </c>
      <c r="K128" s="106"/>
      <c r="L128" s="106">
        <v>404</v>
      </c>
      <c r="M128" s="106">
        <v>1</v>
      </c>
      <c r="N128" s="106"/>
      <c r="O128" s="106"/>
      <c r="P128" s="106"/>
      <c r="Q128" s="106"/>
      <c r="R128" s="106"/>
      <c r="S128" s="105">
        <v>79</v>
      </c>
      <c r="T128" s="66"/>
    </row>
    <row r="129" spans="1:20" s="94" customFormat="1" ht="27" customHeight="1">
      <c r="A129" s="93" t="s">
        <v>616</v>
      </c>
      <c r="B129" s="66" t="s">
        <v>601</v>
      </c>
      <c r="C129" s="66" t="s">
        <v>307</v>
      </c>
      <c r="D129" s="66">
        <v>146.4</v>
      </c>
      <c r="E129" s="104">
        <v>73.2</v>
      </c>
      <c r="F129" s="105">
        <v>188</v>
      </c>
      <c r="G129" s="106">
        <v>7</v>
      </c>
      <c r="H129" s="106">
        <v>8.6</v>
      </c>
      <c r="I129" s="106">
        <v>19.899999999999999</v>
      </c>
      <c r="J129" s="106">
        <v>1.3</v>
      </c>
      <c r="K129" s="106"/>
      <c r="L129" s="106">
        <v>2900</v>
      </c>
      <c r="M129" s="106">
        <v>7.4</v>
      </c>
      <c r="N129" s="106"/>
      <c r="O129" s="106"/>
      <c r="P129" s="106"/>
      <c r="Q129" s="106"/>
      <c r="R129" s="106"/>
      <c r="S129" s="105">
        <v>79</v>
      </c>
      <c r="T129" s="66"/>
    </row>
    <row r="130" spans="1:20" s="94" customFormat="1" ht="27" customHeight="1">
      <c r="A130" s="93" t="s">
        <v>616</v>
      </c>
      <c r="B130" s="66" t="s">
        <v>615</v>
      </c>
      <c r="C130" s="66" t="s">
        <v>307</v>
      </c>
      <c r="D130" s="66">
        <v>80</v>
      </c>
      <c r="E130" s="104">
        <v>40</v>
      </c>
      <c r="F130" s="105">
        <v>100</v>
      </c>
      <c r="G130" s="106">
        <v>1.8</v>
      </c>
      <c r="H130" s="106">
        <v>5.6</v>
      </c>
      <c r="I130" s="106">
        <v>10.3</v>
      </c>
      <c r="J130" s="106">
        <v>0.6</v>
      </c>
      <c r="K130" s="106">
        <v>10.9</v>
      </c>
      <c r="L130" s="106">
        <v>1100</v>
      </c>
      <c r="M130" s="106">
        <v>2.8</v>
      </c>
      <c r="N130" s="106"/>
      <c r="O130" s="106"/>
      <c r="P130" s="106"/>
      <c r="Q130" s="106"/>
      <c r="R130" s="106"/>
      <c r="S130" s="105">
        <v>64</v>
      </c>
      <c r="T130" s="66"/>
    </row>
    <row r="131" spans="1:20" s="94" customFormat="1" ht="27.75" customHeight="1">
      <c r="A131" s="93" t="s">
        <v>616</v>
      </c>
      <c r="B131" s="66" t="s">
        <v>476</v>
      </c>
      <c r="C131" s="66" t="s">
        <v>475</v>
      </c>
      <c r="D131" s="66">
        <v>60</v>
      </c>
      <c r="E131" s="66">
        <v>100</v>
      </c>
      <c r="F131" s="105">
        <v>29</v>
      </c>
      <c r="G131" s="106">
        <v>0</v>
      </c>
      <c r="H131" s="106">
        <v>0</v>
      </c>
      <c r="I131" s="106"/>
      <c r="J131" s="106"/>
      <c r="K131" s="106">
        <v>0</v>
      </c>
      <c r="L131" s="106">
        <v>36000</v>
      </c>
      <c r="M131" s="107">
        <v>92</v>
      </c>
      <c r="N131" s="106"/>
      <c r="O131" s="106"/>
      <c r="P131" s="106"/>
      <c r="Q131" s="106"/>
      <c r="R131" s="106"/>
      <c r="S131" s="105"/>
      <c r="T131" s="66" t="s">
        <v>477</v>
      </c>
    </row>
    <row r="132" spans="1:20" s="94" customFormat="1" ht="27.75" customHeight="1">
      <c r="A132" s="93" t="s">
        <v>616</v>
      </c>
      <c r="B132" s="66" t="s">
        <v>495</v>
      </c>
      <c r="C132" s="66" t="s">
        <v>307</v>
      </c>
      <c r="D132" s="66">
        <v>250</v>
      </c>
      <c r="E132" s="66"/>
      <c r="F132" s="105"/>
      <c r="G132" s="106"/>
      <c r="H132" s="106"/>
      <c r="I132" s="106"/>
      <c r="J132" s="106"/>
      <c r="K132" s="106"/>
      <c r="L132" s="106"/>
      <c r="M132" s="107"/>
      <c r="N132" s="106"/>
      <c r="O132" s="106"/>
      <c r="P132" s="106"/>
      <c r="Q132" s="106"/>
      <c r="R132" s="106"/>
      <c r="S132" s="105" t="s">
        <v>631</v>
      </c>
      <c r="T132" s="66"/>
    </row>
    <row r="133" spans="1:20" s="94" customFormat="1" ht="27" customHeight="1">
      <c r="A133" s="93" t="s">
        <v>616</v>
      </c>
      <c r="B133" s="66" t="s">
        <v>337</v>
      </c>
      <c r="C133" s="66" t="s">
        <v>341</v>
      </c>
      <c r="D133" s="66">
        <v>450</v>
      </c>
      <c r="E133" s="66">
        <v>15</v>
      </c>
      <c r="F133" s="105">
        <v>15</v>
      </c>
      <c r="G133" s="106">
        <v>1.6</v>
      </c>
      <c r="H133" s="106">
        <v>0</v>
      </c>
      <c r="I133" s="106"/>
      <c r="J133" s="106"/>
      <c r="K133" s="106">
        <v>1.9</v>
      </c>
      <c r="L133" s="106">
        <v>945</v>
      </c>
      <c r="M133" s="107">
        <v>2.4</v>
      </c>
      <c r="N133" s="106" t="s">
        <v>338</v>
      </c>
      <c r="O133" s="106" t="s">
        <v>338</v>
      </c>
      <c r="P133" s="106" t="s">
        <v>339</v>
      </c>
      <c r="Q133" s="106" t="s">
        <v>338</v>
      </c>
      <c r="R133" s="106" t="s">
        <v>338</v>
      </c>
      <c r="S133" s="105"/>
      <c r="T133" s="66"/>
    </row>
    <row r="134" spans="1:20" s="94" customFormat="1" ht="27" customHeight="1">
      <c r="A134" s="93" t="s">
        <v>616</v>
      </c>
      <c r="B134" s="66" t="s">
        <v>340</v>
      </c>
      <c r="C134" s="66" t="s">
        <v>341</v>
      </c>
      <c r="D134" s="66">
        <v>200</v>
      </c>
      <c r="E134" s="66">
        <v>15</v>
      </c>
      <c r="F134" s="105">
        <v>18</v>
      </c>
      <c r="G134" s="106">
        <v>1.7</v>
      </c>
      <c r="H134" s="106">
        <v>0</v>
      </c>
      <c r="I134" s="106"/>
      <c r="J134" s="106"/>
      <c r="K134" s="106">
        <v>2.2999999999999998</v>
      </c>
      <c r="L134" s="106">
        <v>840</v>
      </c>
      <c r="M134" s="107">
        <v>2.1</v>
      </c>
      <c r="N134" s="106" t="s">
        <v>338</v>
      </c>
      <c r="O134" s="106" t="s">
        <v>338</v>
      </c>
      <c r="P134" s="106" t="s">
        <v>339</v>
      </c>
      <c r="Q134" s="106" t="s">
        <v>338</v>
      </c>
      <c r="R134" s="106" t="s">
        <v>338</v>
      </c>
      <c r="S134" s="105"/>
      <c r="T134" s="66"/>
    </row>
    <row r="135" spans="1:20" s="94" customFormat="1" ht="27" customHeight="1">
      <c r="A135" s="93" t="s">
        <v>616</v>
      </c>
      <c r="B135" s="66" t="s">
        <v>309</v>
      </c>
      <c r="C135" s="66"/>
      <c r="D135" s="66">
        <v>18</v>
      </c>
      <c r="E135" s="66">
        <v>18</v>
      </c>
      <c r="F135" s="105">
        <v>13</v>
      </c>
      <c r="G135" s="106">
        <v>1.39</v>
      </c>
      <c r="H135" s="106">
        <v>0</v>
      </c>
      <c r="I135" s="106"/>
      <c r="J135" s="106"/>
      <c r="K135" s="106">
        <v>1.82</v>
      </c>
      <c r="L135" s="106">
        <v>1026</v>
      </c>
      <c r="M135" s="108">
        <f>L135*2.54/1000</f>
        <v>2.6060400000000001</v>
      </c>
      <c r="N135" s="106">
        <v>70.2</v>
      </c>
      <c r="O135" s="106">
        <v>5.22</v>
      </c>
      <c r="P135" s="106">
        <v>11.7</v>
      </c>
      <c r="Q135" s="106">
        <v>0.31</v>
      </c>
      <c r="R135" s="106">
        <v>12.06</v>
      </c>
      <c r="S135" s="105"/>
      <c r="T135" s="66"/>
    </row>
    <row r="136" spans="1:20" s="94" customFormat="1" ht="27" customHeight="1">
      <c r="A136" s="93" t="s">
        <v>616</v>
      </c>
      <c r="B136" s="66" t="s">
        <v>434</v>
      </c>
      <c r="C136" s="66" t="s">
        <v>307</v>
      </c>
      <c r="D136" s="66">
        <v>500</v>
      </c>
      <c r="E136" s="66">
        <v>100</v>
      </c>
      <c r="F136" s="105">
        <v>77</v>
      </c>
      <c r="G136" s="106">
        <v>9.8000000000000007</v>
      </c>
      <c r="H136" s="106">
        <v>0</v>
      </c>
      <c r="I136" s="106">
        <v>8.9</v>
      </c>
      <c r="J136" s="106">
        <v>0.9</v>
      </c>
      <c r="K136" s="106"/>
      <c r="L136" s="106">
        <v>3600</v>
      </c>
      <c r="M136" s="107">
        <v>9.3000000000000007</v>
      </c>
      <c r="N136" s="106"/>
      <c r="O136" s="106"/>
      <c r="P136" s="106"/>
      <c r="Q136" s="106"/>
      <c r="R136" s="106"/>
      <c r="S136" s="105">
        <v>158</v>
      </c>
      <c r="T136" s="66"/>
    </row>
    <row r="137" spans="1:20" s="94" customFormat="1" ht="27" customHeight="1">
      <c r="A137" s="93" t="s">
        <v>616</v>
      </c>
      <c r="B137" s="95" t="s">
        <v>562</v>
      </c>
      <c r="C137" s="109" t="s">
        <v>392</v>
      </c>
      <c r="D137" s="66">
        <v>150</v>
      </c>
      <c r="E137" s="66">
        <v>15</v>
      </c>
      <c r="F137" s="105">
        <v>19</v>
      </c>
      <c r="G137" s="106">
        <v>1.1000000000000001</v>
      </c>
      <c r="H137" s="106">
        <v>0</v>
      </c>
      <c r="I137" s="106"/>
      <c r="J137" s="106"/>
      <c r="K137" s="106">
        <v>3.6</v>
      </c>
      <c r="L137" s="106">
        <v>768</v>
      </c>
      <c r="M137" s="107">
        <v>2</v>
      </c>
      <c r="N137" s="106"/>
      <c r="O137" s="106"/>
      <c r="P137" s="106"/>
      <c r="Q137" s="106"/>
      <c r="R137" s="106"/>
      <c r="S137" s="105">
        <v>30.6</v>
      </c>
      <c r="T137" s="66"/>
    </row>
    <row r="138" spans="1:20" s="94" customFormat="1" ht="27" customHeight="1">
      <c r="A138" s="93" t="s">
        <v>616</v>
      </c>
      <c r="B138" s="96" t="s">
        <v>538</v>
      </c>
      <c r="C138" s="66" t="s">
        <v>307</v>
      </c>
      <c r="D138" s="66">
        <v>300</v>
      </c>
      <c r="E138" s="66">
        <v>100</v>
      </c>
      <c r="F138" s="105">
        <v>150</v>
      </c>
      <c r="G138" s="106">
        <v>2.6</v>
      </c>
      <c r="H138" s="106">
        <v>0.7</v>
      </c>
      <c r="I138" s="106">
        <v>33.1</v>
      </c>
      <c r="J138" s="106">
        <v>0.6</v>
      </c>
      <c r="K138" s="106"/>
      <c r="L138" s="106">
        <v>4500</v>
      </c>
      <c r="M138" s="107">
        <v>11.4</v>
      </c>
      <c r="N138" s="106"/>
      <c r="O138" s="106"/>
      <c r="P138" s="106"/>
      <c r="Q138" s="106"/>
      <c r="R138" s="106"/>
      <c r="S138" s="105">
        <v>198</v>
      </c>
      <c r="T138" s="66" t="s">
        <v>539</v>
      </c>
    </row>
    <row r="139" spans="1:20" s="94" customFormat="1" ht="27" customHeight="1">
      <c r="A139" s="93" t="s">
        <v>616</v>
      </c>
      <c r="B139" s="66" t="s">
        <v>381</v>
      </c>
      <c r="C139" s="66"/>
      <c r="D139" s="66">
        <v>17</v>
      </c>
      <c r="E139" s="66">
        <v>17</v>
      </c>
      <c r="F139" s="105">
        <v>20</v>
      </c>
      <c r="G139" s="106">
        <v>0.3</v>
      </c>
      <c r="H139" s="106">
        <v>0.2</v>
      </c>
      <c r="I139" s="106"/>
      <c r="J139" s="106"/>
      <c r="K139" s="106">
        <v>4.3</v>
      </c>
      <c r="L139" s="106">
        <v>306</v>
      </c>
      <c r="M139" s="107">
        <v>0.8</v>
      </c>
      <c r="N139" s="106"/>
      <c r="O139" s="106"/>
      <c r="P139" s="106"/>
      <c r="Q139" s="106"/>
      <c r="R139" s="106"/>
      <c r="S139" s="105"/>
      <c r="T139" s="66"/>
    </row>
    <row r="140" spans="1:20" s="94" customFormat="1" ht="27" customHeight="1">
      <c r="A140" s="93" t="s">
        <v>616</v>
      </c>
      <c r="B140" s="66" t="s">
        <v>423</v>
      </c>
      <c r="C140" s="66"/>
      <c r="D140" s="66">
        <v>18</v>
      </c>
      <c r="E140" s="66">
        <v>18</v>
      </c>
      <c r="F140" s="105">
        <v>57</v>
      </c>
      <c r="G140" s="106">
        <v>1.06</v>
      </c>
      <c r="H140" s="106">
        <v>2.61</v>
      </c>
      <c r="I140" s="106"/>
      <c r="J140" s="106"/>
      <c r="K140" s="106">
        <v>7.22</v>
      </c>
      <c r="L140" s="106">
        <v>522</v>
      </c>
      <c r="M140" s="107">
        <v>1.33</v>
      </c>
      <c r="N140" s="106">
        <v>34.200000000000003</v>
      </c>
      <c r="O140" s="106">
        <v>10.8</v>
      </c>
      <c r="P140" s="106">
        <v>21.6</v>
      </c>
      <c r="Q140" s="106">
        <v>0.38</v>
      </c>
      <c r="R140" s="106">
        <v>5.58</v>
      </c>
      <c r="S140" s="105"/>
      <c r="T140" s="66" t="s">
        <v>424</v>
      </c>
    </row>
    <row r="141" spans="1:20" s="94" customFormat="1" ht="27" customHeight="1">
      <c r="A141" s="93" t="s">
        <v>616</v>
      </c>
      <c r="B141" s="66" t="s">
        <v>639</v>
      </c>
      <c r="C141" s="66" t="s">
        <v>307</v>
      </c>
      <c r="D141" s="66"/>
      <c r="E141" s="66"/>
      <c r="F141" s="105"/>
      <c r="G141" s="106"/>
      <c r="H141" s="106"/>
      <c r="I141" s="106"/>
      <c r="J141" s="106"/>
      <c r="K141" s="106"/>
      <c r="L141" s="106"/>
      <c r="M141" s="107"/>
      <c r="N141" s="106"/>
      <c r="O141" s="106"/>
      <c r="P141" s="106"/>
      <c r="Q141" s="106"/>
      <c r="R141" s="106"/>
      <c r="S141" s="105"/>
      <c r="T141" s="66"/>
    </row>
    <row r="142" spans="1:20" s="94" customFormat="1" ht="27" customHeight="1">
      <c r="A142" s="93" t="s">
        <v>616</v>
      </c>
      <c r="B142" s="66" t="s">
        <v>580</v>
      </c>
      <c r="C142" s="66" t="s">
        <v>307</v>
      </c>
      <c r="D142" s="66">
        <v>600</v>
      </c>
      <c r="E142" s="66">
        <v>14</v>
      </c>
      <c r="F142" s="105">
        <v>126</v>
      </c>
      <c r="G142" s="106">
        <v>0</v>
      </c>
      <c r="H142" s="106">
        <v>14</v>
      </c>
      <c r="I142" s="106">
        <v>0</v>
      </c>
      <c r="J142" s="106">
        <v>0</v>
      </c>
      <c r="K142" s="106"/>
      <c r="L142" s="106">
        <v>0</v>
      </c>
      <c r="M142" s="107">
        <v>0</v>
      </c>
      <c r="N142" s="106"/>
      <c r="O142" s="106"/>
      <c r="P142" s="106"/>
      <c r="Q142" s="106"/>
      <c r="R142" s="106"/>
      <c r="S142" s="105">
        <v>198</v>
      </c>
      <c r="T142" s="66"/>
    </row>
    <row r="143" spans="1:20" ht="27.75" customHeight="1">
      <c r="A143" s="110" t="s">
        <v>144</v>
      </c>
      <c r="B143" s="111" t="s">
        <v>149</v>
      </c>
      <c r="C143" s="98" t="s">
        <v>142</v>
      </c>
      <c r="D143" s="98">
        <v>40</v>
      </c>
      <c r="E143" s="112">
        <v>40</v>
      </c>
      <c r="F143" s="99">
        <v>92</v>
      </c>
      <c r="G143" s="100"/>
      <c r="H143" s="100"/>
      <c r="I143" s="98"/>
      <c r="J143" s="98"/>
      <c r="K143" s="100"/>
      <c r="L143" s="100"/>
      <c r="M143" s="98"/>
      <c r="N143" s="98"/>
      <c r="O143" s="98"/>
      <c r="P143" s="98"/>
      <c r="Q143" s="98"/>
      <c r="R143" s="98"/>
      <c r="S143" s="103"/>
      <c r="T143" s="98" t="s">
        <v>148</v>
      </c>
    </row>
    <row r="144" spans="1:20" ht="27.75" customHeight="1">
      <c r="A144" s="110" t="s">
        <v>144</v>
      </c>
      <c r="B144" s="65" t="s">
        <v>136</v>
      </c>
      <c r="C144" s="98" t="s">
        <v>142</v>
      </c>
      <c r="D144" s="98">
        <v>40</v>
      </c>
      <c r="E144" s="112">
        <v>40</v>
      </c>
      <c r="F144" s="99">
        <v>100</v>
      </c>
      <c r="G144" s="100"/>
      <c r="H144" s="100"/>
      <c r="I144" s="98"/>
      <c r="J144" s="98"/>
      <c r="K144" s="100"/>
      <c r="L144" s="100"/>
      <c r="M144" s="98"/>
      <c r="N144" s="98"/>
      <c r="O144" s="98"/>
      <c r="P144" s="98"/>
      <c r="Q144" s="98"/>
      <c r="R144" s="98"/>
      <c r="S144" s="103"/>
      <c r="T144" s="98" t="s">
        <v>148</v>
      </c>
    </row>
    <row r="145" spans="1:20" ht="27.75" customHeight="1">
      <c r="A145" s="110" t="s">
        <v>144</v>
      </c>
      <c r="B145" s="65" t="s">
        <v>145</v>
      </c>
      <c r="C145" s="98" t="s">
        <v>142</v>
      </c>
      <c r="D145" s="98">
        <v>40</v>
      </c>
      <c r="E145" s="112">
        <v>40</v>
      </c>
      <c r="F145" s="99">
        <v>100</v>
      </c>
      <c r="G145" s="100"/>
      <c r="H145" s="100"/>
      <c r="I145" s="98"/>
      <c r="J145" s="98"/>
      <c r="K145" s="100"/>
      <c r="L145" s="100"/>
      <c r="M145" s="98"/>
      <c r="N145" s="98"/>
      <c r="O145" s="98"/>
      <c r="P145" s="98"/>
      <c r="Q145" s="98"/>
      <c r="R145" s="98"/>
      <c r="S145" s="103"/>
      <c r="T145" s="98" t="s">
        <v>148</v>
      </c>
    </row>
    <row r="146" spans="1:20" ht="27.75" customHeight="1">
      <c r="A146" s="110" t="s">
        <v>144</v>
      </c>
      <c r="B146" s="65" t="s">
        <v>150</v>
      </c>
      <c r="C146" s="98" t="s">
        <v>142</v>
      </c>
      <c r="D146" s="98">
        <v>40</v>
      </c>
      <c r="E146" s="112">
        <v>40</v>
      </c>
      <c r="F146" s="99">
        <v>118</v>
      </c>
      <c r="G146" s="100"/>
      <c r="H146" s="100"/>
      <c r="I146" s="98"/>
      <c r="J146" s="98"/>
      <c r="K146" s="100"/>
      <c r="L146" s="100"/>
      <c r="M146" s="98"/>
      <c r="N146" s="98"/>
      <c r="O146" s="98"/>
      <c r="P146" s="98"/>
      <c r="Q146" s="98"/>
      <c r="R146" s="98"/>
      <c r="S146" s="103"/>
      <c r="T146" s="98" t="s">
        <v>148</v>
      </c>
    </row>
    <row r="147" spans="1:20" ht="27.75" customHeight="1">
      <c r="A147" s="110" t="s">
        <v>144</v>
      </c>
      <c r="B147" s="65" t="s">
        <v>137</v>
      </c>
      <c r="C147" s="98" t="s">
        <v>142</v>
      </c>
      <c r="D147" s="98">
        <v>40</v>
      </c>
      <c r="E147" s="112">
        <v>40</v>
      </c>
      <c r="F147" s="99">
        <v>120</v>
      </c>
      <c r="G147" s="100"/>
      <c r="H147" s="100"/>
      <c r="I147" s="98"/>
      <c r="J147" s="98"/>
      <c r="K147" s="100"/>
      <c r="L147" s="100"/>
      <c r="M147" s="98"/>
      <c r="N147" s="98"/>
      <c r="O147" s="98"/>
      <c r="P147" s="98"/>
      <c r="Q147" s="98"/>
      <c r="R147" s="98"/>
      <c r="S147" s="103"/>
      <c r="T147" s="98" t="s">
        <v>148</v>
      </c>
    </row>
    <row r="148" spans="1:20" ht="27.75" customHeight="1">
      <c r="A148" s="110" t="s">
        <v>144</v>
      </c>
      <c r="B148" s="65" t="s">
        <v>138</v>
      </c>
      <c r="C148" s="98" t="s">
        <v>142</v>
      </c>
      <c r="D148" s="98">
        <v>40</v>
      </c>
      <c r="E148" s="112">
        <v>40</v>
      </c>
      <c r="F148" s="99">
        <v>120</v>
      </c>
      <c r="G148" s="100"/>
      <c r="H148" s="100"/>
      <c r="I148" s="98"/>
      <c r="J148" s="98"/>
      <c r="K148" s="100"/>
      <c r="L148" s="100"/>
      <c r="M148" s="98"/>
      <c r="N148" s="98"/>
      <c r="O148" s="98"/>
      <c r="P148" s="98"/>
      <c r="Q148" s="98"/>
      <c r="R148" s="98"/>
      <c r="S148" s="103"/>
      <c r="T148" s="98" t="s">
        <v>148</v>
      </c>
    </row>
    <row r="149" spans="1:20" ht="27.75" customHeight="1">
      <c r="A149" s="110" t="s">
        <v>144</v>
      </c>
      <c r="B149" s="65" t="s">
        <v>147</v>
      </c>
      <c r="C149" s="98" t="s">
        <v>142</v>
      </c>
      <c r="D149" s="98">
        <v>40</v>
      </c>
      <c r="E149" s="112">
        <v>40</v>
      </c>
      <c r="F149" s="99">
        <v>121</v>
      </c>
      <c r="G149" s="100"/>
      <c r="H149" s="100"/>
      <c r="I149" s="98"/>
      <c r="J149" s="98"/>
      <c r="K149" s="100"/>
      <c r="L149" s="100"/>
      <c r="M149" s="98"/>
      <c r="N149" s="98"/>
      <c r="O149" s="98"/>
      <c r="P149" s="98"/>
      <c r="Q149" s="98"/>
      <c r="R149" s="98"/>
      <c r="S149" s="103"/>
      <c r="T149" s="98" t="s">
        <v>148</v>
      </c>
    </row>
    <row r="150" spans="1:20" ht="27.75" customHeight="1">
      <c r="A150" s="110" t="s">
        <v>144</v>
      </c>
      <c r="B150" s="65" t="s">
        <v>139</v>
      </c>
      <c r="C150" s="98" t="s">
        <v>142</v>
      </c>
      <c r="D150" s="98">
        <v>40</v>
      </c>
      <c r="E150" s="112">
        <v>40</v>
      </c>
      <c r="F150" s="99">
        <v>125</v>
      </c>
      <c r="G150" s="100"/>
      <c r="H150" s="100"/>
      <c r="I150" s="98"/>
      <c r="J150" s="98"/>
      <c r="K150" s="100"/>
      <c r="L150" s="100"/>
      <c r="M150" s="98"/>
      <c r="N150" s="98"/>
      <c r="O150" s="98"/>
      <c r="P150" s="98"/>
      <c r="Q150" s="98"/>
      <c r="R150" s="98"/>
      <c r="S150" s="103"/>
      <c r="T150" s="98" t="s">
        <v>148</v>
      </c>
    </row>
    <row r="151" spans="1:20" ht="27.75" customHeight="1">
      <c r="A151" s="110" t="s">
        <v>144</v>
      </c>
      <c r="B151" s="65" t="s">
        <v>143</v>
      </c>
      <c r="C151" s="98" t="s">
        <v>142</v>
      </c>
      <c r="D151" s="98">
        <v>40</v>
      </c>
      <c r="E151" s="112">
        <v>40</v>
      </c>
      <c r="F151" s="99">
        <v>130</v>
      </c>
      <c r="G151" s="100"/>
      <c r="H151" s="100"/>
      <c r="I151" s="98"/>
      <c r="J151" s="98"/>
      <c r="K151" s="100"/>
      <c r="L151" s="100"/>
      <c r="M151" s="98"/>
      <c r="N151" s="98"/>
      <c r="O151" s="98"/>
      <c r="P151" s="98"/>
      <c r="Q151" s="98"/>
      <c r="R151" s="98"/>
      <c r="S151" s="103"/>
      <c r="T151" s="98" t="s">
        <v>148</v>
      </c>
    </row>
    <row r="152" spans="1:20" ht="27.75" customHeight="1">
      <c r="A152" s="110" t="s">
        <v>144</v>
      </c>
      <c r="B152" s="65" t="s">
        <v>140</v>
      </c>
      <c r="C152" s="98" t="s">
        <v>142</v>
      </c>
      <c r="D152" s="98">
        <v>40</v>
      </c>
      <c r="E152" s="112">
        <v>40</v>
      </c>
      <c r="F152" s="99">
        <v>170</v>
      </c>
      <c r="G152" s="100"/>
      <c r="H152" s="100"/>
      <c r="I152" s="98"/>
      <c r="J152" s="98"/>
      <c r="K152" s="100"/>
      <c r="L152" s="100"/>
      <c r="M152" s="98"/>
      <c r="N152" s="98"/>
      <c r="O152" s="98"/>
      <c r="P152" s="98"/>
      <c r="Q152" s="98"/>
      <c r="R152" s="98"/>
      <c r="S152" s="103"/>
      <c r="T152" s="98" t="s">
        <v>148</v>
      </c>
    </row>
    <row r="153" spans="1:20" ht="27.75" customHeight="1">
      <c r="A153" s="110" t="s">
        <v>144</v>
      </c>
      <c r="B153" s="65" t="s">
        <v>141</v>
      </c>
      <c r="C153" s="98" t="s">
        <v>142</v>
      </c>
      <c r="D153" s="98">
        <v>40</v>
      </c>
      <c r="E153" s="112">
        <v>40</v>
      </c>
      <c r="F153" s="99">
        <v>210</v>
      </c>
      <c r="G153" s="100"/>
      <c r="H153" s="100"/>
      <c r="I153" s="98"/>
      <c r="J153" s="98"/>
      <c r="K153" s="100"/>
      <c r="L153" s="100"/>
      <c r="M153" s="98"/>
      <c r="N153" s="98"/>
      <c r="O153" s="98"/>
      <c r="P153" s="98"/>
      <c r="Q153" s="98"/>
      <c r="R153" s="98"/>
      <c r="S153" s="103"/>
      <c r="T153" s="98" t="s">
        <v>148</v>
      </c>
    </row>
    <row r="154" spans="1:20" ht="54" customHeight="1">
      <c r="A154" s="110" t="s">
        <v>144</v>
      </c>
      <c r="B154" s="111" t="s">
        <v>146</v>
      </c>
      <c r="C154" s="98" t="s">
        <v>142</v>
      </c>
      <c r="D154" s="98">
        <v>40</v>
      </c>
      <c r="E154" s="112">
        <v>40</v>
      </c>
      <c r="F154" s="99">
        <v>751</v>
      </c>
      <c r="G154" s="100"/>
      <c r="H154" s="100"/>
      <c r="I154" s="98"/>
      <c r="J154" s="98"/>
      <c r="K154" s="100"/>
      <c r="L154" s="100"/>
      <c r="M154" s="98"/>
      <c r="N154" s="98"/>
      <c r="O154" s="98"/>
      <c r="P154" s="98"/>
      <c r="Q154" s="98"/>
      <c r="R154" s="98"/>
      <c r="S154" s="103"/>
      <c r="T154" s="98" t="s">
        <v>148</v>
      </c>
    </row>
    <row r="155" spans="1:20" ht="54" customHeight="1">
      <c r="A155" s="110" t="s">
        <v>144</v>
      </c>
      <c r="B155" s="111" t="s">
        <v>651</v>
      </c>
      <c r="C155" s="98" t="s">
        <v>307</v>
      </c>
      <c r="D155" s="98">
        <v>422</v>
      </c>
      <c r="E155" s="112">
        <v>422</v>
      </c>
      <c r="F155" s="99">
        <v>658</v>
      </c>
      <c r="G155" s="100">
        <v>18.23</v>
      </c>
      <c r="H155" s="100">
        <v>19.45</v>
      </c>
      <c r="I155" s="98"/>
      <c r="J155" s="98">
        <v>2.57</v>
      </c>
      <c r="K155" s="100">
        <v>98.41</v>
      </c>
      <c r="L155" s="100">
        <v>2186.42</v>
      </c>
      <c r="M155" s="98">
        <v>5.57</v>
      </c>
      <c r="N155" s="98">
        <v>359.84</v>
      </c>
      <c r="O155" s="98">
        <v>213.15</v>
      </c>
      <c r="P155" s="98">
        <v>282.99</v>
      </c>
      <c r="Q155" s="98">
        <v>3.63</v>
      </c>
      <c r="R155" s="98">
        <v>274.3</v>
      </c>
      <c r="S155" s="103">
        <v>398</v>
      </c>
      <c r="T155" s="124" t="s">
        <v>652</v>
      </c>
    </row>
    <row r="156" spans="1:20" ht="40.5" customHeight="1">
      <c r="A156" s="148" t="s">
        <v>198</v>
      </c>
      <c r="B156" s="111" t="s">
        <v>121</v>
      </c>
      <c r="C156" s="98" t="s">
        <v>307</v>
      </c>
      <c r="D156" s="98">
        <v>170</v>
      </c>
      <c r="E156" s="112">
        <v>170</v>
      </c>
      <c r="F156" s="99">
        <v>165</v>
      </c>
      <c r="G156" s="100">
        <v>11.4</v>
      </c>
      <c r="H156" s="100">
        <v>8.1999999999999993</v>
      </c>
      <c r="I156" s="98">
        <v>10.199999999999999</v>
      </c>
      <c r="J156" s="98">
        <v>2.6</v>
      </c>
      <c r="K156" s="98">
        <v>12.8</v>
      </c>
      <c r="L156" s="100">
        <v>706</v>
      </c>
      <c r="M156" s="98">
        <v>1.8</v>
      </c>
      <c r="N156" s="98"/>
      <c r="O156" s="98"/>
      <c r="P156" s="98"/>
      <c r="Q156" s="98"/>
      <c r="R156" s="98"/>
      <c r="S156" s="103"/>
      <c r="T156" s="98"/>
    </row>
    <row r="157" spans="1:20" ht="40.5" customHeight="1">
      <c r="A157" s="148" t="s">
        <v>198</v>
      </c>
      <c r="B157" s="111" t="s">
        <v>175</v>
      </c>
      <c r="C157" s="98" t="s">
        <v>307</v>
      </c>
      <c r="D157" s="98">
        <v>170</v>
      </c>
      <c r="E157" s="112">
        <v>170</v>
      </c>
      <c r="F157" s="99">
        <v>205</v>
      </c>
      <c r="G157" s="100">
        <v>11.1</v>
      </c>
      <c r="H157" s="100">
        <v>8.6999999999999993</v>
      </c>
      <c r="I157" s="98">
        <v>19.399999999999999</v>
      </c>
      <c r="J157" s="98">
        <v>2.2000000000000002</v>
      </c>
      <c r="K157" s="98">
        <v>21.6</v>
      </c>
      <c r="L157" s="100">
        <v>1000</v>
      </c>
      <c r="M157" s="98">
        <v>2.6</v>
      </c>
      <c r="N157" s="98"/>
      <c r="O157" s="98"/>
      <c r="P157" s="98"/>
      <c r="Q157" s="98"/>
      <c r="R157" s="98"/>
      <c r="S157" s="103">
        <v>298</v>
      </c>
      <c r="T157" s="98"/>
    </row>
    <row r="158" spans="1:20" ht="31.5" customHeight="1">
      <c r="A158" s="148" t="s">
        <v>198</v>
      </c>
      <c r="B158" s="125" t="s">
        <v>653</v>
      </c>
      <c r="C158" s="98" t="s">
        <v>307</v>
      </c>
      <c r="D158" s="98">
        <v>180</v>
      </c>
      <c r="E158" s="98">
        <v>180</v>
      </c>
      <c r="F158" s="103">
        <v>340</v>
      </c>
      <c r="G158" s="101">
        <v>15.8</v>
      </c>
      <c r="H158" s="101">
        <v>19.100000000000001</v>
      </c>
      <c r="I158" s="101">
        <v>25</v>
      </c>
      <c r="J158" s="102">
        <v>2.2000000000000002</v>
      </c>
      <c r="K158" s="102">
        <v>27.2</v>
      </c>
      <c r="L158" s="101">
        <v>553</v>
      </c>
      <c r="M158" s="102">
        <v>1.4</v>
      </c>
      <c r="N158" s="102"/>
      <c r="O158" s="102"/>
      <c r="P158" s="102"/>
      <c r="Q158" s="102"/>
      <c r="R158" s="102"/>
      <c r="S158" s="103">
        <v>298</v>
      </c>
      <c r="T158" s="124"/>
    </row>
    <row r="159" spans="1:20" ht="40.5" customHeight="1">
      <c r="A159" s="148" t="s">
        <v>198</v>
      </c>
      <c r="B159" s="111" t="s">
        <v>105</v>
      </c>
      <c r="C159" s="98" t="s">
        <v>307</v>
      </c>
      <c r="D159" s="98">
        <v>181</v>
      </c>
      <c r="E159" s="98">
        <v>181</v>
      </c>
      <c r="F159" s="99">
        <v>376</v>
      </c>
      <c r="G159" s="100">
        <v>15</v>
      </c>
      <c r="H159" s="100">
        <v>21.5</v>
      </c>
      <c r="I159" s="98">
        <v>29</v>
      </c>
      <c r="J159" s="98">
        <v>3.3</v>
      </c>
      <c r="K159" s="98">
        <v>32.299999999999997</v>
      </c>
      <c r="L159" s="100">
        <v>708</v>
      </c>
      <c r="M159" s="98">
        <v>1.8</v>
      </c>
      <c r="N159" s="98"/>
      <c r="O159" s="98"/>
      <c r="P159" s="98"/>
      <c r="Q159" s="98"/>
      <c r="R159" s="98"/>
      <c r="S159" s="103">
        <v>298</v>
      </c>
      <c r="T159" s="98"/>
    </row>
    <row r="160" spans="1:20" ht="40.5" customHeight="1">
      <c r="A160" s="148" t="s">
        <v>198</v>
      </c>
      <c r="B160" s="111" t="s">
        <v>184</v>
      </c>
      <c r="C160" s="98" t="s">
        <v>307</v>
      </c>
      <c r="D160" s="98">
        <v>234</v>
      </c>
      <c r="E160" s="98">
        <v>234</v>
      </c>
      <c r="F160" s="99">
        <v>318</v>
      </c>
      <c r="G160" s="100">
        <v>14.3</v>
      </c>
      <c r="H160" s="100">
        <v>18.3</v>
      </c>
      <c r="I160" s="98">
        <v>22.5</v>
      </c>
      <c r="J160" s="101">
        <v>3</v>
      </c>
      <c r="K160" s="98">
        <v>32.299999999999997</v>
      </c>
      <c r="L160" s="100">
        <v>1100</v>
      </c>
      <c r="M160" s="98">
        <v>2.8</v>
      </c>
      <c r="N160" s="98"/>
      <c r="O160" s="98"/>
      <c r="P160" s="98"/>
      <c r="Q160" s="98"/>
      <c r="R160" s="98"/>
      <c r="S160" s="103">
        <v>298</v>
      </c>
      <c r="T160" s="98"/>
    </row>
    <row r="161" spans="1:20" ht="57" customHeight="1">
      <c r="A161" s="148" t="s">
        <v>198</v>
      </c>
      <c r="B161" s="111" t="s">
        <v>204</v>
      </c>
      <c r="C161" s="98" t="s">
        <v>307</v>
      </c>
      <c r="D161" s="112">
        <v>243</v>
      </c>
      <c r="E161" s="112">
        <v>243</v>
      </c>
      <c r="F161" s="99">
        <v>171</v>
      </c>
      <c r="G161" s="101">
        <v>6.8</v>
      </c>
      <c r="H161" s="100">
        <v>6.3</v>
      </c>
      <c r="I161" s="101">
        <v>19.7</v>
      </c>
      <c r="J161" s="101">
        <v>3.9</v>
      </c>
      <c r="K161" s="101">
        <v>23.6</v>
      </c>
      <c r="L161" s="100">
        <v>926</v>
      </c>
      <c r="M161" s="101">
        <v>2.4</v>
      </c>
      <c r="N161" s="101"/>
      <c r="O161" s="101"/>
      <c r="P161" s="101"/>
      <c r="Q161" s="101"/>
      <c r="R161" s="101"/>
      <c r="S161" s="103">
        <v>298</v>
      </c>
      <c r="T161" s="98"/>
    </row>
    <row r="162" spans="1:20" ht="48" customHeight="1">
      <c r="A162" s="148" t="s">
        <v>198</v>
      </c>
      <c r="B162" s="111" t="s">
        <v>197</v>
      </c>
      <c r="C162" s="98" t="s">
        <v>307</v>
      </c>
      <c r="D162" s="112">
        <v>210</v>
      </c>
      <c r="E162" s="112">
        <v>210</v>
      </c>
      <c r="F162" s="99">
        <v>202</v>
      </c>
      <c r="G162" s="101">
        <v>4.2</v>
      </c>
      <c r="H162" s="100">
        <v>12.4</v>
      </c>
      <c r="I162" s="101">
        <v>16.8</v>
      </c>
      <c r="J162" s="101">
        <v>3.2</v>
      </c>
      <c r="K162" s="101">
        <v>20</v>
      </c>
      <c r="L162" s="100">
        <v>958</v>
      </c>
      <c r="M162" s="101">
        <v>2.4</v>
      </c>
      <c r="N162" s="101"/>
      <c r="O162" s="101"/>
      <c r="P162" s="101"/>
      <c r="Q162" s="101"/>
      <c r="R162" s="101"/>
      <c r="S162" s="103">
        <v>298</v>
      </c>
      <c r="T162" s="98"/>
    </row>
    <row r="163" spans="1:20" ht="48" customHeight="1">
      <c r="A163" s="148" t="s">
        <v>198</v>
      </c>
      <c r="B163" s="111" t="s">
        <v>654</v>
      </c>
      <c r="C163" s="98" t="s">
        <v>307</v>
      </c>
      <c r="D163" s="112">
        <v>210</v>
      </c>
      <c r="E163" s="112">
        <v>210</v>
      </c>
      <c r="F163" s="99">
        <v>186</v>
      </c>
      <c r="G163" s="101">
        <v>6.1</v>
      </c>
      <c r="H163" s="100">
        <v>10.5</v>
      </c>
      <c r="I163" s="101">
        <v>15.3</v>
      </c>
      <c r="J163" s="101">
        <v>2.9</v>
      </c>
      <c r="K163" s="101">
        <v>18.2</v>
      </c>
      <c r="L163" s="100">
        <v>1000</v>
      </c>
      <c r="M163" s="101">
        <v>2.6</v>
      </c>
      <c r="N163" s="101"/>
      <c r="O163" s="101"/>
      <c r="P163" s="101"/>
      <c r="Q163" s="101"/>
      <c r="R163" s="101"/>
      <c r="S163" s="103">
        <v>298</v>
      </c>
      <c r="T163" s="98"/>
    </row>
    <row r="164" spans="1:20" ht="51" customHeight="1">
      <c r="A164" s="148" t="s">
        <v>198</v>
      </c>
      <c r="B164" s="111" t="s">
        <v>239</v>
      </c>
      <c r="C164" s="98" t="s">
        <v>307</v>
      </c>
      <c r="D164" s="112">
        <v>175</v>
      </c>
      <c r="E164" s="112">
        <v>175</v>
      </c>
      <c r="F164" s="99">
        <v>195</v>
      </c>
      <c r="G164" s="101">
        <v>9.8000000000000007</v>
      </c>
      <c r="H164" s="100">
        <v>11.2</v>
      </c>
      <c r="I164" s="101">
        <v>12.6</v>
      </c>
      <c r="J164" s="101">
        <v>2.1</v>
      </c>
      <c r="K164" s="101">
        <v>14.7</v>
      </c>
      <c r="L164" s="100">
        <v>845</v>
      </c>
      <c r="M164" s="101">
        <v>2.1</v>
      </c>
      <c r="N164" s="101"/>
      <c r="O164" s="101"/>
      <c r="P164" s="101"/>
      <c r="Q164" s="101"/>
      <c r="R164" s="101"/>
      <c r="S164" s="103">
        <v>298</v>
      </c>
      <c r="T164" s="98"/>
    </row>
    <row r="165" spans="1:20" ht="51" customHeight="1">
      <c r="A165" s="148" t="s">
        <v>198</v>
      </c>
      <c r="B165" s="111" t="s">
        <v>301</v>
      </c>
      <c r="C165" s="98" t="s">
        <v>307</v>
      </c>
      <c r="D165" s="112">
        <v>251</v>
      </c>
      <c r="E165" s="112">
        <v>251</v>
      </c>
      <c r="F165" s="99">
        <v>227</v>
      </c>
      <c r="G165" s="101">
        <v>4.5</v>
      </c>
      <c r="H165" s="100">
        <v>12.8</v>
      </c>
      <c r="I165" s="101">
        <v>21.8</v>
      </c>
      <c r="J165" s="101">
        <v>3.5</v>
      </c>
      <c r="K165" s="101">
        <v>25.3</v>
      </c>
      <c r="L165" s="100">
        <v>946</v>
      </c>
      <c r="M165" s="101">
        <v>2.4</v>
      </c>
      <c r="N165" s="101"/>
      <c r="O165" s="101"/>
      <c r="P165" s="101"/>
      <c r="Q165" s="101"/>
      <c r="R165" s="101"/>
      <c r="S165" s="103">
        <v>298</v>
      </c>
      <c r="T165" s="98"/>
    </row>
    <row r="166" spans="1:20" ht="45.75" customHeight="1">
      <c r="A166" s="148" t="s">
        <v>198</v>
      </c>
      <c r="B166" s="126" t="s">
        <v>203</v>
      </c>
      <c r="C166" s="98" t="s">
        <v>307</v>
      </c>
      <c r="D166" s="98">
        <v>271</v>
      </c>
      <c r="E166" s="98">
        <v>271</v>
      </c>
      <c r="F166" s="103">
        <v>454</v>
      </c>
      <c r="G166" s="101">
        <v>14.4</v>
      </c>
      <c r="H166" s="101">
        <v>12.7</v>
      </c>
      <c r="I166" s="101">
        <v>69.099999999999994</v>
      </c>
      <c r="J166" s="101">
        <v>3</v>
      </c>
      <c r="K166" s="101">
        <v>72.099999999999994</v>
      </c>
      <c r="L166" s="101">
        <v>745</v>
      </c>
      <c r="M166" s="101">
        <v>1.9</v>
      </c>
      <c r="N166" s="101"/>
      <c r="O166" s="101"/>
      <c r="P166" s="101"/>
      <c r="Q166" s="101"/>
      <c r="R166" s="101"/>
      <c r="S166" s="103">
        <v>298</v>
      </c>
      <c r="T166" s="98"/>
    </row>
    <row r="167" spans="1:20" ht="47.25" customHeight="1">
      <c r="A167" s="148" t="s">
        <v>198</v>
      </c>
      <c r="B167" s="111" t="s">
        <v>192</v>
      </c>
      <c r="C167" s="98" t="s">
        <v>307</v>
      </c>
      <c r="D167" s="112">
        <v>190</v>
      </c>
      <c r="E167" s="112">
        <v>190</v>
      </c>
      <c r="F167" s="99">
        <v>316</v>
      </c>
      <c r="G167" s="101">
        <v>20.5</v>
      </c>
      <c r="H167" s="100">
        <v>16.3</v>
      </c>
      <c r="I167" s="101">
        <v>20.3</v>
      </c>
      <c r="J167" s="101">
        <v>2.9</v>
      </c>
      <c r="K167" s="101">
        <v>23.2</v>
      </c>
      <c r="L167" s="100">
        <v>1200</v>
      </c>
      <c r="M167" s="101">
        <v>3.2</v>
      </c>
      <c r="N167" s="101"/>
      <c r="O167" s="101"/>
      <c r="P167" s="101"/>
      <c r="Q167" s="101"/>
      <c r="R167" s="101"/>
      <c r="S167" s="103">
        <v>298</v>
      </c>
      <c r="T167" s="98"/>
    </row>
    <row r="168" spans="1:20" ht="28.5" customHeight="1">
      <c r="A168" s="148" t="s">
        <v>198</v>
      </c>
      <c r="B168" s="65" t="s">
        <v>83</v>
      </c>
      <c r="C168" s="98" t="s">
        <v>307</v>
      </c>
      <c r="D168" s="112">
        <v>237</v>
      </c>
      <c r="E168" s="112">
        <v>237</v>
      </c>
      <c r="F168" s="99">
        <v>274</v>
      </c>
      <c r="G168" s="101">
        <v>12.6</v>
      </c>
      <c r="H168" s="100">
        <v>16.100000000000001</v>
      </c>
      <c r="I168" s="101">
        <v>18.2</v>
      </c>
      <c r="J168" s="101">
        <v>2.8</v>
      </c>
      <c r="K168" s="101">
        <v>21</v>
      </c>
      <c r="L168" s="100">
        <v>972</v>
      </c>
      <c r="M168" s="101">
        <v>2.5</v>
      </c>
      <c r="N168" s="101"/>
      <c r="O168" s="101"/>
      <c r="P168" s="101"/>
      <c r="Q168" s="101"/>
      <c r="R168" s="101"/>
      <c r="S168" s="103">
        <v>298</v>
      </c>
      <c r="T168" s="98"/>
    </row>
    <row r="169" spans="1:20" ht="39" customHeight="1">
      <c r="A169" s="148" t="s">
        <v>198</v>
      </c>
      <c r="B169" s="111" t="s">
        <v>98</v>
      </c>
      <c r="C169" s="98" t="s">
        <v>307</v>
      </c>
      <c r="D169" s="112">
        <v>204</v>
      </c>
      <c r="E169" s="112">
        <v>204</v>
      </c>
      <c r="F169" s="99">
        <v>300</v>
      </c>
      <c r="G169" s="101">
        <v>9.4</v>
      </c>
      <c r="H169" s="100">
        <v>17.100000000000001</v>
      </c>
      <c r="I169" s="101">
        <v>26.3</v>
      </c>
      <c r="J169" s="101">
        <v>1.8</v>
      </c>
      <c r="K169" s="101">
        <v>28.1</v>
      </c>
      <c r="L169" s="100">
        <v>1100</v>
      </c>
      <c r="M169" s="101">
        <v>2.9</v>
      </c>
      <c r="N169" s="101"/>
      <c r="O169" s="101"/>
      <c r="P169" s="101"/>
      <c r="Q169" s="101"/>
      <c r="R169" s="101"/>
      <c r="S169" s="103">
        <v>298</v>
      </c>
      <c r="T169" s="98"/>
    </row>
    <row r="170" spans="1:20" ht="45.75" customHeight="1">
      <c r="A170" s="148" t="s">
        <v>198</v>
      </c>
      <c r="B170" s="149" t="s">
        <v>164</v>
      </c>
      <c r="C170" s="98"/>
      <c r="D170" s="98">
        <v>120</v>
      </c>
      <c r="E170" s="98">
        <v>120</v>
      </c>
      <c r="F170" s="99">
        <v>205</v>
      </c>
      <c r="G170" s="102"/>
      <c r="H170" s="100"/>
      <c r="I170" s="98"/>
      <c r="J170" s="135"/>
      <c r="K170" s="135"/>
      <c r="L170" s="135"/>
      <c r="M170" s="118">
        <v>0.8</v>
      </c>
      <c r="N170" s="135"/>
      <c r="O170" s="135"/>
      <c r="P170" s="135"/>
      <c r="Q170" s="135"/>
      <c r="R170" s="98"/>
      <c r="S170" s="103"/>
      <c r="T170" s="98"/>
    </row>
    <row r="171" spans="1:20" ht="45.75" customHeight="1">
      <c r="A171" s="148" t="s">
        <v>198</v>
      </c>
      <c r="B171" s="111" t="s">
        <v>151</v>
      </c>
      <c r="C171" s="98" t="s">
        <v>307</v>
      </c>
      <c r="D171" s="98">
        <v>174</v>
      </c>
      <c r="E171" s="98">
        <v>174</v>
      </c>
      <c r="F171" s="99">
        <v>126</v>
      </c>
      <c r="G171" s="102">
        <v>7.8</v>
      </c>
      <c r="H171" s="100">
        <v>4.4000000000000004</v>
      </c>
      <c r="I171" s="98">
        <v>12.9</v>
      </c>
      <c r="J171" s="135">
        <v>1.7</v>
      </c>
      <c r="K171" s="135">
        <v>14.6</v>
      </c>
      <c r="L171" s="135">
        <v>887</v>
      </c>
      <c r="M171" s="118">
        <v>2.2999999999999998</v>
      </c>
      <c r="N171" s="135"/>
      <c r="O171" s="135" t="s">
        <v>68</v>
      </c>
      <c r="P171" s="135"/>
      <c r="Q171" s="135"/>
      <c r="R171" s="98"/>
      <c r="S171" s="103">
        <v>298</v>
      </c>
      <c r="T171" s="98"/>
    </row>
    <row r="172" spans="1:20" ht="45.75" customHeight="1">
      <c r="A172" s="148" t="s">
        <v>198</v>
      </c>
      <c r="B172" s="111" t="s">
        <v>176</v>
      </c>
      <c r="C172" s="98" t="s">
        <v>307</v>
      </c>
      <c r="D172" s="98">
        <v>80</v>
      </c>
      <c r="E172" s="98">
        <v>80</v>
      </c>
      <c r="F172" s="99">
        <v>179</v>
      </c>
      <c r="G172" s="102">
        <v>10.199999999999999</v>
      </c>
      <c r="H172" s="100">
        <v>12.1</v>
      </c>
      <c r="I172" s="98">
        <v>7.2</v>
      </c>
      <c r="J172" s="135">
        <v>0.2</v>
      </c>
      <c r="K172" s="135">
        <v>7.4</v>
      </c>
      <c r="L172" s="135">
        <v>440</v>
      </c>
      <c r="M172" s="118">
        <v>1.1000000000000001</v>
      </c>
      <c r="N172" s="135"/>
      <c r="O172" s="135"/>
      <c r="P172" s="135"/>
      <c r="Q172" s="135"/>
      <c r="R172" s="98"/>
      <c r="S172" s="103"/>
      <c r="T172" s="98"/>
    </row>
    <row r="173" spans="1:20" ht="45.75" customHeight="1">
      <c r="A173" s="148" t="s">
        <v>198</v>
      </c>
      <c r="B173" s="111" t="s">
        <v>265</v>
      </c>
      <c r="C173" s="98" t="s">
        <v>307</v>
      </c>
      <c r="D173" s="98">
        <v>180</v>
      </c>
      <c r="E173" s="98">
        <v>180</v>
      </c>
      <c r="F173" s="99">
        <v>221</v>
      </c>
      <c r="G173" s="102">
        <v>7.4</v>
      </c>
      <c r="H173" s="100">
        <v>13.9</v>
      </c>
      <c r="I173" s="98">
        <v>16</v>
      </c>
      <c r="J173" s="135">
        <v>1.3</v>
      </c>
      <c r="K173" s="135">
        <v>17.3</v>
      </c>
      <c r="L173" s="135">
        <v>1400</v>
      </c>
      <c r="M173" s="118">
        <v>3.5</v>
      </c>
      <c r="N173" s="135"/>
      <c r="O173" s="135"/>
      <c r="P173" s="135"/>
      <c r="Q173" s="135"/>
      <c r="R173" s="98"/>
      <c r="S173" s="103"/>
      <c r="T173" s="98"/>
    </row>
    <row r="174" spans="1:20" ht="45.75" customHeight="1">
      <c r="A174" s="148" t="s">
        <v>198</v>
      </c>
      <c r="B174" s="111" t="s">
        <v>302</v>
      </c>
      <c r="C174" s="98" t="s">
        <v>303</v>
      </c>
      <c r="D174" s="98">
        <v>135</v>
      </c>
      <c r="E174" s="98">
        <v>135</v>
      </c>
      <c r="F174" s="99">
        <v>185</v>
      </c>
      <c r="G174" s="102">
        <v>7.2</v>
      </c>
      <c r="H174" s="100">
        <v>13.6</v>
      </c>
      <c r="I174" s="98"/>
      <c r="J174" s="135"/>
      <c r="K174" s="135">
        <v>8.4</v>
      </c>
      <c r="L174" s="135">
        <v>575</v>
      </c>
      <c r="M174" s="118">
        <v>1.5</v>
      </c>
      <c r="N174" s="135"/>
      <c r="O174" s="135"/>
      <c r="P174" s="135"/>
      <c r="Q174" s="135"/>
      <c r="R174" s="98"/>
      <c r="S174" s="103"/>
      <c r="T174" s="98"/>
    </row>
    <row r="175" spans="1:20" ht="45.75" customHeight="1">
      <c r="A175" s="148" t="s">
        <v>198</v>
      </c>
      <c r="B175" s="111" t="s">
        <v>351</v>
      </c>
      <c r="C175" s="98" t="s">
        <v>352</v>
      </c>
      <c r="D175" s="98">
        <v>150</v>
      </c>
      <c r="E175" s="98">
        <v>150</v>
      </c>
      <c r="F175" s="99">
        <v>186</v>
      </c>
      <c r="G175" s="102">
        <v>8.6</v>
      </c>
      <c r="H175" s="100">
        <v>11.9</v>
      </c>
      <c r="I175" s="98"/>
      <c r="J175" s="135"/>
      <c r="K175" s="135">
        <v>11.1</v>
      </c>
      <c r="L175" s="135">
        <v>708</v>
      </c>
      <c r="M175" s="118">
        <v>1.8</v>
      </c>
      <c r="N175" s="135"/>
      <c r="O175" s="135"/>
      <c r="P175" s="135"/>
      <c r="Q175" s="135"/>
      <c r="R175" s="98"/>
      <c r="S175" s="103"/>
      <c r="T175" s="98"/>
    </row>
    <row r="176" spans="1:20" ht="45.75" customHeight="1">
      <c r="A176" s="148" t="s">
        <v>198</v>
      </c>
      <c r="B176" s="111" t="s">
        <v>663</v>
      </c>
      <c r="C176" s="98" t="s">
        <v>307</v>
      </c>
      <c r="D176" s="98">
        <v>100</v>
      </c>
      <c r="E176" s="98">
        <v>100</v>
      </c>
      <c r="F176" s="99">
        <v>77</v>
      </c>
      <c r="G176" s="102">
        <v>2.9</v>
      </c>
      <c r="H176" s="100">
        <v>3.6</v>
      </c>
      <c r="I176" s="98">
        <v>7.8</v>
      </c>
      <c r="J176" s="135">
        <v>0.8</v>
      </c>
      <c r="K176" s="135">
        <v>8.6</v>
      </c>
      <c r="L176" s="135">
        <v>404</v>
      </c>
      <c r="M176" s="118">
        <v>1</v>
      </c>
      <c r="N176" s="135"/>
      <c r="O176" s="135"/>
      <c r="P176" s="135"/>
      <c r="Q176" s="135"/>
      <c r="R176" s="98"/>
      <c r="S176" s="103"/>
      <c r="T176" s="98"/>
    </row>
    <row r="177" spans="1:20" ht="26.25" customHeight="1">
      <c r="A177" s="150" t="s">
        <v>44</v>
      </c>
      <c r="B177" s="65" t="s">
        <v>44</v>
      </c>
      <c r="C177" s="98"/>
      <c r="D177" s="98">
        <v>100</v>
      </c>
      <c r="E177" s="98">
        <v>100</v>
      </c>
      <c r="F177" s="99">
        <v>200</v>
      </c>
      <c r="G177" s="100">
        <v>16.2</v>
      </c>
      <c r="H177" s="100">
        <v>4.7</v>
      </c>
      <c r="I177" s="101"/>
      <c r="J177" s="101"/>
      <c r="K177" s="100">
        <v>0</v>
      </c>
      <c r="L177" s="101">
        <v>19.7</v>
      </c>
      <c r="M177" s="120">
        <f>L177*2.54/1000</f>
        <v>5.0037999999999999E-2</v>
      </c>
      <c r="N177" s="100">
        <v>90</v>
      </c>
      <c r="O177" s="100">
        <v>1.7</v>
      </c>
      <c r="P177" s="100">
        <v>53.33</v>
      </c>
      <c r="Q177" s="100">
        <v>0.13</v>
      </c>
      <c r="R177" s="101">
        <v>138</v>
      </c>
      <c r="S177" s="103"/>
      <c r="T177" s="98" t="s">
        <v>49</v>
      </c>
    </row>
    <row r="178" spans="1:20" ht="26.25" customHeight="1">
      <c r="A178" s="150" t="s">
        <v>44</v>
      </c>
      <c r="B178" s="65" t="s">
        <v>129</v>
      </c>
      <c r="C178" s="98"/>
      <c r="D178" s="98">
        <v>33</v>
      </c>
      <c r="E178" s="98">
        <v>33</v>
      </c>
      <c r="F178" s="99">
        <v>70.3</v>
      </c>
      <c r="G178" s="100">
        <v>5.8</v>
      </c>
      <c r="H178" s="100">
        <v>14.6</v>
      </c>
      <c r="I178" s="101"/>
      <c r="J178" s="101"/>
      <c r="K178" s="100">
        <v>0</v>
      </c>
      <c r="L178" s="101">
        <v>76</v>
      </c>
      <c r="M178" s="102">
        <v>0.2</v>
      </c>
      <c r="N178" s="100">
        <v>180</v>
      </c>
      <c r="O178" s="100">
        <v>10</v>
      </c>
      <c r="P178" s="100">
        <v>100</v>
      </c>
      <c r="Q178" s="100">
        <v>0.5</v>
      </c>
      <c r="R178" s="101" t="s">
        <v>68</v>
      </c>
      <c r="S178" s="103"/>
      <c r="T178" s="98" t="s">
        <v>130</v>
      </c>
    </row>
    <row r="179" spans="1:20" ht="26.25" customHeight="1">
      <c r="A179" s="150" t="s">
        <v>44</v>
      </c>
      <c r="B179" s="65" t="s">
        <v>636</v>
      </c>
      <c r="C179" s="98"/>
      <c r="D179" s="98">
        <v>100</v>
      </c>
      <c r="E179" s="98">
        <v>100</v>
      </c>
      <c r="F179" s="99">
        <v>191</v>
      </c>
      <c r="G179" s="100">
        <v>19.5</v>
      </c>
      <c r="H179" s="100">
        <v>11.6</v>
      </c>
      <c r="I179" s="101"/>
      <c r="J179" s="101"/>
      <c r="K179" s="100">
        <v>0</v>
      </c>
      <c r="L179" s="101">
        <v>38</v>
      </c>
      <c r="M179" s="102">
        <v>0.1</v>
      </c>
      <c r="N179" s="100">
        <v>300</v>
      </c>
      <c r="O179" s="100">
        <v>4</v>
      </c>
      <c r="P179" s="100">
        <v>170</v>
      </c>
      <c r="Q179" s="100">
        <v>0.3</v>
      </c>
      <c r="R179" s="101" t="s">
        <v>19</v>
      </c>
      <c r="S179" s="103">
        <v>97</v>
      </c>
      <c r="T179" s="98" t="s">
        <v>637</v>
      </c>
    </row>
    <row r="180" spans="1:20" ht="26.25" customHeight="1">
      <c r="A180" s="150" t="s">
        <v>44</v>
      </c>
      <c r="B180" s="65" t="s">
        <v>118</v>
      </c>
      <c r="C180" s="98" t="s">
        <v>307</v>
      </c>
      <c r="D180" s="98">
        <v>140</v>
      </c>
      <c r="E180" s="98">
        <v>140</v>
      </c>
      <c r="F180" s="99">
        <v>84</v>
      </c>
      <c r="G180" s="100">
        <v>6</v>
      </c>
      <c r="H180" s="100">
        <v>1.4</v>
      </c>
      <c r="I180" s="101">
        <v>11.1</v>
      </c>
      <c r="J180" s="101">
        <v>1.4</v>
      </c>
      <c r="K180" s="100" t="s">
        <v>68</v>
      </c>
      <c r="L180" s="101">
        <v>605</v>
      </c>
      <c r="M180" s="102">
        <v>1.5</v>
      </c>
      <c r="N180" s="100" t="s">
        <v>68</v>
      </c>
      <c r="O180" s="100" t="s">
        <v>68</v>
      </c>
      <c r="P180" s="100" t="s">
        <v>68</v>
      </c>
      <c r="Q180" s="100" t="s">
        <v>68</v>
      </c>
      <c r="R180" s="101" t="s">
        <v>68</v>
      </c>
      <c r="S180" s="103">
        <v>146</v>
      </c>
      <c r="T180" s="98" t="s">
        <v>49</v>
      </c>
    </row>
    <row r="181" spans="1:20" ht="26.25" customHeight="1">
      <c r="A181" s="150" t="s">
        <v>44</v>
      </c>
      <c r="B181" s="65" t="s">
        <v>223</v>
      </c>
      <c r="C181" s="98"/>
      <c r="D181" s="98">
        <v>45</v>
      </c>
      <c r="E181" s="98">
        <v>45</v>
      </c>
      <c r="F181" s="99">
        <v>100</v>
      </c>
      <c r="G181" s="100">
        <v>4.53</v>
      </c>
      <c r="H181" s="100">
        <v>8.16</v>
      </c>
      <c r="I181" s="101"/>
      <c r="J181" s="101"/>
      <c r="K181" s="100">
        <v>1.22</v>
      </c>
      <c r="L181" s="101">
        <v>157.15</v>
      </c>
      <c r="M181" s="120">
        <f>L181*2.54/1000</f>
        <v>0.39916099999999999</v>
      </c>
      <c r="N181" s="100">
        <v>79.62</v>
      </c>
      <c r="O181" s="100">
        <v>1.92</v>
      </c>
      <c r="P181" s="100">
        <v>46.4</v>
      </c>
      <c r="Q181" s="100">
        <v>0.14000000000000001</v>
      </c>
      <c r="R181" s="101">
        <v>19.670000000000002</v>
      </c>
      <c r="S181" s="103"/>
      <c r="T181" s="98"/>
    </row>
    <row r="182" spans="1:20" ht="28.5" customHeight="1">
      <c r="A182" s="150" t="s">
        <v>44</v>
      </c>
      <c r="B182" s="65" t="s">
        <v>183</v>
      </c>
      <c r="C182" s="98" t="s">
        <v>307</v>
      </c>
      <c r="D182" s="112">
        <v>220</v>
      </c>
      <c r="E182" s="112">
        <v>100</v>
      </c>
      <c r="F182" s="99">
        <v>263</v>
      </c>
      <c r="G182" s="101">
        <v>11.9</v>
      </c>
      <c r="H182" s="100">
        <v>16.100000000000001</v>
      </c>
      <c r="I182" s="101"/>
      <c r="J182" s="101"/>
      <c r="K182" s="101">
        <v>17.7</v>
      </c>
      <c r="L182" s="100">
        <v>664</v>
      </c>
      <c r="M182" s="101">
        <v>1.7</v>
      </c>
      <c r="N182" s="101"/>
      <c r="O182" s="101"/>
      <c r="P182" s="101"/>
      <c r="Q182" s="101"/>
      <c r="R182" s="101"/>
      <c r="S182" s="103"/>
      <c r="T182" s="98"/>
    </row>
    <row r="183" spans="1:20" ht="28.5" customHeight="1">
      <c r="A183" s="150" t="s">
        <v>44</v>
      </c>
      <c r="B183" s="65" t="s">
        <v>193</v>
      </c>
      <c r="C183" s="98" t="s">
        <v>307</v>
      </c>
      <c r="D183" s="112">
        <v>210</v>
      </c>
      <c r="E183" s="112">
        <v>100</v>
      </c>
      <c r="F183" s="99">
        <v>254</v>
      </c>
      <c r="G183" s="101">
        <v>14.4</v>
      </c>
      <c r="H183" s="100">
        <v>16.5</v>
      </c>
      <c r="I183" s="101"/>
      <c r="J183" s="101"/>
      <c r="K183" s="101">
        <v>12</v>
      </c>
      <c r="L183" s="100">
        <v>668</v>
      </c>
      <c r="M183" s="101">
        <v>1.7</v>
      </c>
      <c r="N183" s="101"/>
      <c r="O183" s="101"/>
      <c r="P183" s="101"/>
      <c r="Q183" s="101"/>
      <c r="R183" s="101"/>
      <c r="S183" s="103"/>
      <c r="T183" s="98"/>
    </row>
    <row r="184" spans="1:20" ht="39" customHeight="1">
      <c r="A184" s="150" t="s">
        <v>44</v>
      </c>
      <c r="B184" s="111" t="s">
        <v>132</v>
      </c>
      <c r="C184" s="98" t="s">
        <v>307</v>
      </c>
      <c r="D184" s="112">
        <v>120</v>
      </c>
      <c r="E184" s="112">
        <v>120</v>
      </c>
      <c r="F184" s="99">
        <v>252</v>
      </c>
      <c r="G184" s="101">
        <v>17.899999999999999</v>
      </c>
      <c r="H184" s="100">
        <v>13.7</v>
      </c>
      <c r="I184" s="101">
        <v>14</v>
      </c>
      <c r="J184" s="101">
        <v>0.7</v>
      </c>
      <c r="K184" s="101"/>
      <c r="L184" s="100">
        <v>839</v>
      </c>
      <c r="M184" s="101">
        <v>2.1</v>
      </c>
      <c r="N184" s="101"/>
      <c r="O184" s="101"/>
      <c r="P184" s="101"/>
      <c r="Q184" s="101"/>
      <c r="R184" s="101"/>
      <c r="S184" s="103"/>
      <c r="T184" s="98"/>
    </row>
    <row r="185" spans="1:20" ht="45.75" customHeight="1">
      <c r="A185" s="150" t="s">
        <v>44</v>
      </c>
      <c r="B185" s="149" t="s">
        <v>104</v>
      </c>
      <c r="C185" s="98" t="s">
        <v>307</v>
      </c>
      <c r="D185" s="112">
        <v>110</v>
      </c>
      <c r="E185" s="112">
        <v>110</v>
      </c>
      <c r="F185" s="99">
        <v>271</v>
      </c>
      <c r="G185" s="102">
        <v>18.3</v>
      </c>
      <c r="H185" s="100">
        <v>15.5</v>
      </c>
      <c r="I185" s="98">
        <v>14.2</v>
      </c>
      <c r="J185" s="135">
        <v>0.7</v>
      </c>
      <c r="K185" s="135" t="s">
        <v>68</v>
      </c>
      <c r="L185" s="135">
        <v>604</v>
      </c>
      <c r="M185" s="118">
        <v>1.5</v>
      </c>
      <c r="N185" s="135"/>
      <c r="O185" s="135" t="s">
        <v>68</v>
      </c>
      <c r="P185" s="135"/>
      <c r="Q185" s="135"/>
      <c r="R185" s="98"/>
      <c r="S185" s="103"/>
      <c r="T185" s="98"/>
    </row>
    <row r="186" spans="1:20" ht="45.75" customHeight="1">
      <c r="A186" s="150" t="s">
        <v>44</v>
      </c>
      <c r="B186" s="149" t="s">
        <v>252</v>
      </c>
      <c r="C186" s="98" t="s">
        <v>253</v>
      </c>
      <c r="D186" s="112">
        <v>200</v>
      </c>
      <c r="E186" s="112">
        <v>200</v>
      </c>
      <c r="F186" s="99">
        <v>237</v>
      </c>
      <c r="G186" s="102">
        <v>9.4</v>
      </c>
      <c r="H186" s="100">
        <v>12.6</v>
      </c>
      <c r="I186" s="98"/>
      <c r="J186" s="135"/>
      <c r="K186" s="135">
        <v>21.6</v>
      </c>
      <c r="L186" s="135">
        <v>914</v>
      </c>
      <c r="M186" s="118">
        <v>2.2999999999999998</v>
      </c>
      <c r="N186" s="135"/>
      <c r="O186" s="135"/>
      <c r="P186" s="135"/>
      <c r="Q186" s="135"/>
      <c r="R186" s="98"/>
      <c r="S186" s="103"/>
      <c r="T186" s="98"/>
    </row>
    <row r="187" spans="1:20" ht="45.75" customHeight="1">
      <c r="A187" s="150" t="s">
        <v>44</v>
      </c>
      <c r="B187" s="149" t="s">
        <v>163</v>
      </c>
      <c r="C187" s="98" t="s">
        <v>307</v>
      </c>
      <c r="D187" s="112">
        <v>150</v>
      </c>
      <c r="E187" s="112">
        <v>150</v>
      </c>
      <c r="F187" s="99">
        <v>283</v>
      </c>
      <c r="G187" s="102">
        <v>29.3</v>
      </c>
      <c r="H187" s="100">
        <v>14.3</v>
      </c>
      <c r="I187" s="98">
        <v>9.1999999999999993</v>
      </c>
      <c r="J187" s="135">
        <v>0.3</v>
      </c>
      <c r="K187" s="135" t="s">
        <v>68</v>
      </c>
      <c r="L187" s="135">
        <v>944</v>
      </c>
      <c r="M187" s="118">
        <v>2.4</v>
      </c>
      <c r="N187" s="135"/>
      <c r="O187" s="135" t="s">
        <v>68</v>
      </c>
      <c r="P187" s="135"/>
      <c r="Q187" s="135"/>
      <c r="R187" s="98"/>
      <c r="S187" s="103"/>
      <c r="T187" s="98"/>
    </row>
    <row r="188" spans="1:20" ht="26.25" customHeight="1">
      <c r="A188" s="150" t="s">
        <v>44</v>
      </c>
      <c r="B188" s="111" t="s">
        <v>530</v>
      </c>
      <c r="C188" s="98" t="s">
        <v>307</v>
      </c>
      <c r="D188" s="98">
        <v>330</v>
      </c>
      <c r="E188" s="112">
        <v>100</v>
      </c>
      <c r="F188" s="103">
        <v>209</v>
      </c>
      <c r="G188" s="101">
        <v>12.3</v>
      </c>
      <c r="H188" s="101">
        <v>9.1999999999999993</v>
      </c>
      <c r="I188" s="101">
        <v>18.600000000000001</v>
      </c>
      <c r="J188" s="101">
        <v>1.2</v>
      </c>
      <c r="K188" s="101"/>
      <c r="L188" s="101">
        <v>551</v>
      </c>
      <c r="M188" s="101">
        <v>1.4</v>
      </c>
      <c r="N188" s="101"/>
      <c r="O188" s="101"/>
      <c r="P188" s="101"/>
      <c r="Q188" s="101"/>
      <c r="R188" s="101"/>
      <c r="S188" s="103">
        <v>298</v>
      </c>
      <c r="T188" s="98"/>
    </row>
    <row r="189" spans="1:20" ht="45.75" customHeight="1">
      <c r="A189" s="151" t="s">
        <v>218</v>
      </c>
      <c r="B189" s="149" t="s">
        <v>489</v>
      </c>
      <c r="C189" s="98" t="s">
        <v>68</v>
      </c>
      <c r="D189" s="112">
        <v>360</v>
      </c>
      <c r="E189" s="112">
        <v>60</v>
      </c>
      <c r="F189" s="99">
        <v>91</v>
      </c>
      <c r="G189" s="102">
        <v>7.7</v>
      </c>
      <c r="H189" s="100">
        <v>6</v>
      </c>
      <c r="I189" s="98"/>
      <c r="J189" s="135"/>
      <c r="K189" s="135">
        <v>0.18</v>
      </c>
      <c r="L189" s="135">
        <v>78</v>
      </c>
      <c r="M189" s="118">
        <v>0.18</v>
      </c>
      <c r="N189" s="135">
        <v>78</v>
      </c>
      <c r="O189" s="135">
        <v>30.6</v>
      </c>
      <c r="P189" s="135">
        <v>108</v>
      </c>
      <c r="Q189" s="135">
        <v>1.08</v>
      </c>
      <c r="R189" s="112">
        <v>45</v>
      </c>
      <c r="S189" s="103">
        <v>24.7</v>
      </c>
      <c r="T189" s="98" t="s">
        <v>308</v>
      </c>
    </row>
    <row r="190" spans="1:20" ht="45.75" customHeight="1">
      <c r="A190" s="151" t="s">
        <v>218</v>
      </c>
      <c r="B190" s="149" t="s">
        <v>552</v>
      </c>
      <c r="C190" s="98" t="s">
        <v>307</v>
      </c>
      <c r="D190" s="112"/>
      <c r="E190" s="112"/>
      <c r="F190" s="99">
        <v>144</v>
      </c>
      <c r="G190" s="102">
        <v>11.9</v>
      </c>
      <c r="H190" s="100">
        <v>10.1</v>
      </c>
      <c r="I190" s="98"/>
      <c r="J190" s="135"/>
      <c r="K190" s="135">
        <v>1.4</v>
      </c>
      <c r="L190" s="135">
        <v>137</v>
      </c>
      <c r="M190" s="118">
        <v>0.3</v>
      </c>
      <c r="N190" s="135"/>
      <c r="O190" s="135"/>
      <c r="P190" s="135"/>
      <c r="Q190" s="135"/>
      <c r="R190" s="112"/>
      <c r="S190" s="103">
        <v>24.6666666666666</v>
      </c>
      <c r="T190" s="98"/>
    </row>
    <row r="191" spans="1:20" ht="26.25" customHeight="1">
      <c r="A191" s="151" t="s">
        <v>218</v>
      </c>
      <c r="B191" s="65" t="s">
        <v>33</v>
      </c>
      <c r="C191" s="98"/>
      <c r="D191" s="112">
        <v>50</v>
      </c>
      <c r="E191" s="98">
        <v>50</v>
      </c>
      <c r="F191" s="99">
        <v>98</v>
      </c>
      <c r="G191" s="100">
        <v>7.38</v>
      </c>
      <c r="H191" s="100">
        <v>7.02</v>
      </c>
      <c r="I191" s="101"/>
      <c r="J191" s="101"/>
      <c r="K191" s="100">
        <v>0.12</v>
      </c>
      <c r="L191" s="100">
        <v>66</v>
      </c>
      <c r="M191" s="100">
        <v>0.18</v>
      </c>
      <c r="N191" s="100">
        <v>60</v>
      </c>
      <c r="O191" s="100">
        <v>33</v>
      </c>
      <c r="P191" s="100">
        <v>120</v>
      </c>
      <c r="Q191" s="100">
        <v>1.32</v>
      </c>
      <c r="R191" s="101">
        <v>70</v>
      </c>
      <c r="S191" s="103">
        <v>25</v>
      </c>
      <c r="T191" s="98" t="s">
        <v>34</v>
      </c>
    </row>
    <row r="192" spans="1:20" ht="27" customHeight="1">
      <c r="A192" s="151" t="s">
        <v>218</v>
      </c>
      <c r="B192" s="65" t="s">
        <v>92</v>
      </c>
      <c r="C192" s="98"/>
      <c r="D192" s="112">
        <v>66.5</v>
      </c>
      <c r="E192" s="112">
        <v>66.5</v>
      </c>
      <c r="F192" s="103">
        <v>130</v>
      </c>
      <c r="G192" s="100">
        <v>7.79</v>
      </c>
      <c r="H192" s="100">
        <v>10.029999999999999</v>
      </c>
      <c r="I192" s="98"/>
      <c r="J192" s="98"/>
      <c r="K192" s="100">
        <v>0.52</v>
      </c>
      <c r="L192" s="101">
        <v>858.12</v>
      </c>
      <c r="M192" s="102">
        <v>2.16</v>
      </c>
      <c r="N192" s="100">
        <v>83.4</v>
      </c>
      <c r="O192" s="100">
        <v>32.69</v>
      </c>
      <c r="P192" s="100">
        <v>108.75</v>
      </c>
      <c r="Q192" s="100">
        <v>1.1499999999999999</v>
      </c>
      <c r="R192" s="101">
        <v>45.22</v>
      </c>
      <c r="S192" s="103">
        <v>25</v>
      </c>
      <c r="T192" s="98"/>
    </row>
    <row r="193" spans="1:20" ht="27" customHeight="1">
      <c r="A193" s="134" t="s">
        <v>202</v>
      </c>
      <c r="B193" s="65" t="s">
        <v>243</v>
      </c>
      <c r="C193" s="98"/>
      <c r="D193" s="112">
        <v>100</v>
      </c>
      <c r="E193" s="112">
        <v>100</v>
      </c>
      <c r="F193" s="103">
        <v>298</v>
      </c>
      <c r="G193" s="100">
        <v>17.399999999999999</v>
      </c>
      <c r="H193" s="100">
        <v>23.7</v>
      </c>
      <c r="I193" s="98"/>
      <c r="J193" s="98"/>
      <c r="K193" s="100">
        <v>0.4</v>
      </c>
      <c r="L193" s="101">
        <v>39</v>
      </c>
      <c r="M193" s="102">
        <v>0.1</v>
      </c>
      <c r="N193" s="100">
        <v>290</v>
      </c>
      <c r="O193" s="100">
        <v>3</v>
      </c>
      <c r="P193" s="100">
        <v>150</v>
      </c>
      <c r="Q193" s="100">
        <v>1.4</v>
      </c>
      <c r="R193" s="101">
        <v>57</v>
      </c>
      <c r="S193" s="103"/>
      <c r="T193" s="98" t="s">
        <v>244</v>
      </c>
    </row>
    <row r="194" spans="1:20" ht="26.25" customHeight="1">
      <c r="A194" s="134" t="s">
        <v>202</v>
      </c>
      <c r="B194" s="65" t="s">
        <v>551</v>
      </c>
      <c r="C194" s="98"/>
      <c r="D194" s="112">
        <v>150</v>
      </c>
      <c r="E194" s="112">
        <v>150</v>
      </c>
      <c r="F194" s="99"/>
      <c r="G194" s="100"/>
      <c r="H194" s="101"/>
      <c r="I194" s="100"/>
      <c r="J194" s="100"/>
      <c r="K194" s="100"/>
      <c r="L194" s="101"/>
      <c r="M194" s="101"/>
      <c r="N194" s="101"/>
      <c r="O194" s="101"/>
      <c r="P194" s="101"/>
      <c r="Q194" s="101"/>
      <c r="R194" s="101"/>
      <c r="S194" s="103"/>
      <c r="T194" s="98"/>
    </row>
    <row r="195" spans="1:20" ht="26.25" customHeight="1">
      <c r="A195" s="134" t="s">
        <v>202</v>
      </c>
      <c r="B195" s="65" t="s">
        <v>100</v>
      </c>
      <c r="C195" s="98"/>
      <c r="D195" s="112">
        <v>100</v>
      </c>
      <c r="E195" s="112">
        <v>100</v>
      </c>
      <c r="F195" s="99">
        <v>269</v>
      </c>
      <c r="G195" s="100">
        <v>15.2</v>
      </c>
      <c r="H195" s="101">
        <v>21.7</v>
      </c>
      <c r="I195" s="100"/>
      <c r="J195" s="100"/>
      <c r="K195" s="100">
        <v>0.1</v>
      </c>
      <c r="L195" s="101">
        <v>60</v>
      </c>
      <c r="M195" s="101">
        <v>0.2</v>
      </c>
      <c r="N195" s="101">
        <v>200</v>
      </c>
      <c r="O195" s="101">
        <v>5</v>
      </c>
      <c r="P195" s="101">
        <v>140</v>
      </c>
      <c r="Q195" s="101">
        <v>2.5</v>
      </c>
      <c r="R195" s="101">
        <v>62</v>
      </c>
      <c r="S195" s="103"/>
      <c r="T195" s="98"/>
    </row>
    <row r="196" spans="1:20" ht="24.75" customHeight="1">
      <c r="A196" s="134" t="s">
        <v>202</v>
      </c>
      <c r="B196" s="118" t="s">
        <v>152</v>
      </c>
      <c r="C196" s="98" t="s">
        <v>68</v>
      </c>
      <c r="D196" s="98">
        <v>100</v>
      </c>
      <c r="E196" s="98">
        <v>100</v>
      </c>
      <c r="F196" s="103">
        <v>517</v>
      </c>
      <c r="G196" s="101" t="s">
        <v>68</v>
      </c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 t="s">
        <v>68</v>
      </c>
      <c r="S196" s="103"/>
      <c r="T196" s="98" t="s">
        <v>153</v>
      </c>
    </row>
    <row r="197" spans="1:20" ht="26.25" customHeight="1">
      <c r="A197" s="134" t="s">
        <v>202</v>
      </c>
      <c r="B197" s="65" t="s">
        <v>393</v>
      </c>
      <c r="C197" s="98"/>
      <c r="D197" s="112">
        <v>100</v>
      </c>
      <c r="E197" s="112">
        <v>100</v>
      </c>
      <c r="F197" s="99">
        <v>414</v>
      </c>
      <c r="G197" s="100">
        <v>14.6</v>
      </c>
      <c r="H197" s="101">
        <v>35.5</v>
      </c>
      <c r="I197" s="100"/>
      <c r="J197" s="100"/>
      <c r="K197" s="100">
        <v>5.3</v>
      </c>
      <c r="L197" s="101">
        <v>664</v>
      </c>
      <c r="M197" s="101">
        <v>1.7</v>
      </c>
      <c r="N197" s="101">
        <v>282</v>
      </c>
      <c r="O197" s="101">
        <v>32</v>
      </c>
      <c r="P197" s="101">
        <v>153</v>
      </c>
      <c r="Q197" s="101">
        <v>3.6</v>
      </c>
      <c r="R197" s="101">
        <v>74.599999999999994</v>
      </c>
      <c r="S197" s="103"/>
      <c r="T197" s="98" t="s">
        <v>394</v>
      </c>
    </row>
    <row r="198" spans="1:20" ht="24.75" customHeight="1">
      <c r="A198" s="134" t="s">
        <v>202</v>
      </c>
      <c r="B198" s="118" t="s">
        <v>242</v>
      </c>
      <c r="C198" s="98" t="s">
        <v>186</v>
      </c>
      <c r="D198" s="98">
        <v>135</v>
      </c>
      <c r="E198" s="98">
        <v>100</v>
      </c>
      <c r="F198" s="103">
        <v>195</v>
      </c>
      <c r="G198" s="101">
        <v>10.1</v>
      </c>
      <c r="H198" s="101">
        <v>15.5</v>
      </c>
      <c r="I198" s="101"/>
      <c r="J198" s="101"/>
      <c r="K198" s="101">
        <v>3.6</v>
      </c>
      <c r="L198" s="101">
        <v>543</v>
      </c>
      <c r="M198" s="120">
        <f>L198*2.54/1000</f>
        <v>1.3792200000000001</v>
      </c>
      <c r="N198" s="101"/>
      <c r="O198" s="101"/>
      <c r="P198" s="101"/>
      <c r="Q198" s="101"/>
      <c r="R198" s="101"/>
      <c r="S198" s="103"/>
      <c r="T198" s="98"/>
    </row>
    <row r="199" spans="1:20" ht="24.75" customHeight="1">
      <c r="A199" s="134" t="s">
        <v>202</v>
      </c>
      <c r="B199" s="118" t="s">
        <v>154</v>
      </c>
      <c r="C199" s="98" t="s">
        <v>68</v>
      </c>
      <c r="D199" s="98">
        <v>100</v>
      </c>
      <c r="E199" s="98">
        <v>100</v>
      </c>
      <c r="F199" s="103">
        <v>182</v>
      </c>
      <c r="G199" s="101">
        <v>24.5</v>
      </c>
      <c r="H199" s="101">
        <v>8.4</v>
      </c>
      <c r="I199" s="101"/>
      <c r="J199" s="101"/>
      <c r="K199" s="101">
        <v>0</v>
      </c>
      <c r="L199" s="101">
        <v>51</v>
      </c>
      <c r="M199" s="101">
        <v>0.1</v>
      </c>
      <c r="N199" s="101">
        <v>130</v>
      </c>
      <c r="O199" s="101">
        <v>11</v>
      </c>
      <c r="P199" s="101">
        <v>82</v>
      </c>
      <c r="Q199" s="101">
        <v>0.7</v>
      </c>
      <c r="R199" s="101" t="s">
        <v>68</v>
      </c>
      <c r="S199" s="103"/>
      <c r="T199" s="98"/>
    </row>
    <row r="200" spans="1:20" ht="24.75" customHeight="1">
      <c r="A200" s="134" t="s">
        <v>202</v>
      </c>
      <c r="B200" s="118" t="s">
        <v>245</v>
      </c>
      <c r="C200" s="98"/>
      <c r="D200" s="98">
        <v>177</v>
      </c>
      <c r="E200" s="98">
        <v>177</v>
      </c>
      <c r="F200" s="103">
        <v>376</v>
      </c>
      <c r="G200" s="101">
        <v>14.7</v>
      </c>
      <c r="H200" s="101">
        <v>25.9</v>
      </c>
      <c r="I200" s="101"/>
      <c r="J200" s="101">
        <v>4.3</v>
      </c>
      <c r="K200" s="101">
        <v>19.2</v>
      </c>
      <c r="L200" s="101">
        <v>906</v>
      </c>
      <c r="M200" s="101">
        <v>2.2999999999999998</v>
      </c>
      <c r="N200" s="101">
        <v>494</v>
      </c>
      <c r="O200" s="101">
        <v>42</v>
      </c>
      <c r="P200" s="101">
        <v>176</v>
      </c>
      <c r="Q200" s="101">
        <v>1.5</v>
      </c>
      <c r="R200" s="101">
        <v>113.7</v>
      </c>
      <c r="S200" s="103"/>
      <c r="T200" s="98"/>
    </row>
    <row r="201" spans="1:20" ht="24.75" customHeight="1">
      <c r="A201" s="134" t="s">
        <v>202</v>
      </c>
      <c r="B201" s="118" t="s">
        <v>646</v>
      </c>
      <c r="C201" s="98"/>
      <c r="D201" s="98">
        <v>102.1</v>
      </c>
      <c r="E201" s="98">
        <v>102.1</v>
      </c>
      <c r="F201" s="103">
        <v>211</v>
      </c>
      <c r="G201" s="101">
        <v>5.99</v>
      </c>
      <c r="H201" s="101">
        <v>12.98</v>
      </c>
      <c r="I201" s="101"/>
      <c r="J201" s="101">
        <v>1.1200000000000001</v>
      </c>
      <c r="K201" s="101">
        <v>16.46</v>
      </c>
      <c r="L201" s="101">
        <v>194.92</v>
      </c>
      <c r="M201" s="101">
        <v>0.5</v>
      </c>
      <c r="N201" s="101">
        <v>295.39999999999998</v>
      </c>
      <c r="O201" s="101">
        <v>9.5399999999999991</v>
      </c>
      <c r="P201" s="101">
        <v>72.14</v>
      </c>
      <c r="Q201" s="101">
        <v>0.82</v>
      </c>
      <c r="R201" s="101">
        <v>65.343999999999994</v>
      </c>
      <c r="S201" s="103">
        <v>50</v>
      </c>
      <c r="T201" s="98" t="s">
        <v>647</v>
      </c>
    </row>
    <row r="202" spans="1:20" ht="24.75" customHeight="1">
      <c r="A202" s="134" t="s">
        <v>202</v>
      </c>
      <c r="B202" s="118" t="s">
        <v>661</v>
      </c>
      <c r="C202" s="98"/>
      <c r="D202" s="98">
        <v>311</v>
      </c>
      <c r="E202" s="98">
        <v>311</v>
      </c>
      <c r="F202" s="103">
        <v>659</v>
      </c>
      <c r="G202" s="101">
        <v>17.350000000000001</v>
      </c>
      <c r="H202" s="101">
        <v>29.86</v>
      </c>
      <c r="I202" s="101"/>
      <c r="J202" s="101">
        <v>1.43</v>
      </c>
      <c r="K202" s="101">
        <v>73.86</v>
      </c>
      <c r="L202" s="101">
        <v>952.59</v>
      </c>
      <c r="M202" s="101">
        <v>2.39</v>
      </c>
      <c r="N202" s="101">
        <v>406.17</v>
      </c>
      <c r="O202" s="101">
        <v>56.51</v>
      </c>
      <c r="P202" s="101">
        <v>207.81</v>
      </c>
      <c r="Q202" s="101">
        <v>2.08</v>
      </c>
      <c r="R202" s="101">
        <v>183.49</v>
      </c>
      <c r="S202" s="103"/>
      <c r="T202" s="98" t="s">
        <v>662</v>
      </c>
    </row>
    <row r="203" spans="1:20" ht="24.75" customHeight="1">
      <c r="A203" s="134" t="s">
        <v>202</v>
      </c>
      <c r="B203" s="118" t="s">
        <v>678</v>
      </c>
      <c r="C203" s="98"/>
      <c r="D203" s="98">
        <v>100</v>
      </c>
      <c r="E203" s="98">
        <v>100</v>
      </c>
      <c r="F203" s="103">
        <v>287</v>
      </c>
      <c r="G203" s="101">
        <v>9.9</v>
      </c>
      <c r="H203" s="101">
        <v>26.1</v>
      </c>
      <c r="I203" s="101"/>
      <c r="J203" s="101"/>
      <c r="K203" s="101">
        <v>0</v>
      </c>
      <c r="L203" s="101">
        <v>77</v>
      </c>
      <c r="M203" s="101">
        <v>0.2</v>
      </c>
      <c r="N203" s="101">
        <v>180</v>
      </c>
      <c r="O203" s="101">
        <v>7</v>
      </c>
      <c r="P203" s="101">
        <v>140</v>
      </c>
      <c r="Q203" s="101">
        <v>1.2</v>
      </c>
      <c r="R203" s="101">
        <v>63</v>
      </c>
      <c r="S203" s="103">
        <v>209.41176470588201</v>
      </c>
      <c r="T203" s="98" t="s">
        <v>677</v>
      </c>
    </row>
    <row r="204" spans="1:20" ht="24.75" customHeight="1">
      <c r="A204" s="134" t="s">
        <v>202</v>
      </c>
      <c r="B204" s="118" t="s">
        <v>704</v>
      </c>
      <c r="C204" s="98" t="s">
        <v>706</v>
      </c>
      <c r="D204" s="191">
        <v>100</v>
      </c>
      <c r="E204" s="191">
        <v>100</v>
      </c>
      <c r="F204" s="193">
        <v>269</v>
      </c>
      <c r="G204" s="120">
        <v>15.2</v>
      </c>
      <c r="H204" s="120">
        <v>21.7</v>
      </c>
      <c r="I204" s="120"/>
      <c r="J204" s="120"/>
      <c r="K204" s="120">
        <v>0.1</v>
      </c>
      <c r="L204" s="120">
        <v>60</v>
      </c>
      <c r="M204" s="120">
        <v>0.2</v>
      </c>
      <c r="N204" s="120">
        <v>200</v>
      </c>
      <c r="O204" s="120">
        <v>5</v>
      </c>
      <c r="P204" s="120">
        <v>140</v>
      </c>
      <c r="Q204" s="120">
        <v>2.5</v>
      </c>
      <c r="R204" s="120">
        <v>62</v>
      </c>
      <c r="S204" s="193">
        <v>496</v>
      </c>
      <c r="T204" s="98" t="s">
        <v>705</v>
      </c>
    </row>
    <row r="205" spans="1:20" ht="26.25" customHeight="1">
      <c r="A205" s="139" t="s">
        <v>51</v>
      </c>
      <c r="B205" s="65" t="s">
        <v>310</v>
      </c>
      <c r="C205" s="98"/>
      <c r="D205" s="98">
        <v>100</v>
      </c>
      <c r="E205" s="98">
        <v>100</v>
      </c>
      <c r="F205" s="99">
        <v>161</v>
      </c>
      <c r="G205" s="100">
        <v>10.6</v>
      </c>
      <c r="H205" s="101">
        <v>10.7</v>
      </c>
      <c r="I205" s="100">
        <v>0</v>
      </c>
      <c r="J205" s="100">
        <v>0</v>
      </c>
      <c r="K205" s="100">
        <v>4.5</v>
      </c>
      <c r="L205" s="101"/>
      <c r="M205" s="101">
        <v>0.7</v>
      </c>
      <c r="N205" s="101"/>
      <c r="O205" s="101"/>
      <c r="P205" s="101"/>
      <c r="Q205" s="101"/>
      <c r="R205" s="101">
        <v>73</v>
      </c>
      <c r="S205" s="103"/>
      <c r="T205" s="98" t="s">
        <v>41</v>
      </c>
    </row>
    <row r="206" spans="1:20" ht="26.25" customHeight="1">
      <c r="A206" s="139" t="s">
        <v>51</v>
      </c>
      <c r="B206" s="65" t="s">
        <v>311</v>
      </c>
      <c r="C206" s="98"/>
      <c r="D206" s="98">
        <v>7</v>
      </c>
      <c r="E206" s="98">
        <v>7</v>
      </c>
      <c r="F206" s="99">
        <v>12</v>
      </c>
      <c r="G206" s="100">
        <v>1.36</v>
      </c>
      <c r="H206" s="101">
        <v>0.56999999999999995</v>
      </c>
      <c r="I206" s="100"/>
      <c r="J206" s="100"/>
      <c r="K206" s="100">
        <v>0.36</v>
      </c>
      <c r="L206" s="101">
        <v>65.099999999999994</v>
      </c>
      <c r="M206" s="101">
        <v>0.17</v>
      </c>
      <c r="N206" s="101">
        <v>20.3</v>
      </c>
      <c r="O206" s="101">
        <v>0.63</v>
      </c>
      <c r="P206" s="101">
        <v>18.2</v>
      </c>
      <c r="Q206" s="101">
        <v>0.05</v>
      </c>
      <c r="R206" s="101">
        <v>4.4800000000000004</v>
      </c>
      <c r="S206" s="103"/>
      <c r="T206" s="98" t="s">
        <v>312</v>
      </c>
    </row>
    <row r="207" spans="1:20" ht="26.25" customHeight="1">
      <c r="A207" s="139" t="s">
        <v>51</v>
      </c>
      <c r="B207" s="65" t="s">
        <v>224</v>
      </c>
      <c r="C207" s="98"/>
      <c r="D207" s="98">
        <v>17</v>
      </c>
      <c r="E207" s="112">
        <v>17</v>
      </c>
      <c r="F207" s="99">
        <v>69</v>
      </c>
      <c r="G207" s="100">
        <v>2.19</v>
      </c>
      <c r="H207" s="101">
        <v>6.65</v>
      </c>
      <c r="I207" s="100"/>
      <c r="J207" s="100"/>
      <c r="K207" s="100">
        <v>0.05</v>
      </c>
      <c r="L207" s="101">
        <v>136</v>
      </c>
      <c r="M207" s="101">
        <v>0.34</v>
      </c>
      <c r="N207" s="101">
        <v>35.700000000000003</v>
      </c>
      <c r="O207" s="101">
        <v>1.02</v>
      </c>
      <c r="P207" s="101">
        <v>39.1</v>
      </c>
      <c r="Q207" s="101">
        <v>0.1</v>
      </c>
      <c r="R207" s="101">
        <v>7.65</v>
      </c>
      <c r="S207" s="103">
        <v>13.8</v>
      </c>
      <c r="T207" s="124" t="s">
        <v>419</v>
      </c>
    </row>
    <row r="208" spans="1:20" ht="28.5" customHeight="1">
      <c r="A208" s="139" t="s">
        <v>51</v>
      </c>
      <c r="B208" s="65" t="s">
        <v>569</v>
      </c>
      <c r="C208" s="98"/>
      <c r="D208" s="98">
        <v>100</v>
      </c>
      <c r="E208" s="98">
        <v>100</v>
      </c>
      <c r="F208" s="99">
        <v>386</v>
      </c>
      <c r="G208" s="100">
        <v>14.2</v>
      </c>
      <c r="H208" s="100">
        <v>34.6</v>
      </c>
      <c r="I208" s="101"/>
      <c r="J208" s="101"/>
      <c r="K208" s="100">
        <v>0.1</v>
      </c>
      <c r="L208" s="100">
        <v>47</v>
      </c>
      <c r="M208" s="100">
        <v>0.1</v>
      </c>
      <c r="N208" s="101">
        <v>250</v>
      </c>
      <c r="O208" s="101">
        <v>3</v>
      </c>
      <c r="P208" s="101">
        <v>140</v>
      </c>
      <c r="Q208" s="101">
        <v>0.6</v>
      </c>
      <c r="R208" s="101">
        <v>193</v>
      </c>
      <c r="S208" s="103">
        <v>158</v>
      </c>
      <c r="T208" s="98" t="s">
        <v>418</v>
      </c>
    </row>
    <row r="209" spans="1:20" ht="28.5" customHeight="1">
      <c r="A209" s="139" t="s">
        <v>51</v>
      </c>
      <c r="B209" s="65" t="s">
        <v>609</v>
      </c>
      <c r="C209" s="98"/>
      <c r="D209" s="98">
        <v>100</v>
      </c>
      <c r="E209" s="98">
        <v>100</v>
      </c>
      <c r="F209" s="99">
        <v>221</v>
      </c>
      <c r="G209" s="100">
        <v>18.600000000000001</v>
      </c>
      <c r="H209" s="100">
        <v>15.1</v>
      </c>
      <c r="I209" s="101"/>
      <c r="J209" s="101"/>
      <c r="K209" s="100">
        <v>0</v>
      </c>
      <c r="L209" s="100">
        <v>58</v>
      </c>
      <c r="M209" s="120">
        <f>L209*2.54/1000</f>
        <v>0.14732000000000001</v>
      </c>
      <c r="N209" s="101">
        <v>310</v>
      </c>
      <c r="O209" s="101">
        <v>6</v>
      </c>
      <c r="P209" s="101">
        <v>170</v>
      </c>
      <c r="Q209" s="101">
        <v>1.1000000000000001</v>
      </c>
      <c r="R209" s="101">
        <v>65</v>
      </c>
      <c r="S209" s="103">
        <v>184</v>
      </c>
      <c r="T209" s="98" t="s">
        <v>610</v>
      </c>
    </row>
    <row r="210" spans="1:20" ht="27.75" customHeight="1">
      <c r="A210" s="139" t="s">
        <v>51</v>
      </c>
      <c r="B210" s="65" t="s">
        <v>634</v>
      </c>
      <c r="C210" s="98" t="s">
        <v>641</v>
      </c>
      <c r="D210" s="98">
        <v>90</v>
      </c>
      <c r="E210" s="98">
        <v>90</v>
      </c>
      <c r="F210" s="99">
        <v>198.9</v>
      </c>
      <c r="G210" s="100">
        <v>14.31</v>
      </c>
      <c r="H210" s="100">
        <v>14.67</v>
      </c>
      <c r="I210" s="101"/>
      <c r="J210" s="101"/>
      <c r="K210" s="100">
        <v>0.09</v>
      </c>
      <c r="L210" s="101">
        <v>72</v>
      </c>
      <c r="M210" s="101">
        <v>0.18</v>
      </c>
      <c r="N210" s="100">
        <v>198</v>
      </c>
      <c r="O210" s="100">
        <v>7.2</v>
      </c>
      <c r="P210" s="100">
        <v>144</v>
      </c>
      <c r="Q210" s="100">
        <v>2.0699999999999998</v>
      </c>
      <c r="R210" s="101">
        <v>59.4</v>
      </c>
      <c r="S210" s="103">
        <v>159</v>
      </c>
      <c r="T210" s="98" t="s">
        <v>635</v>
      </c>
    </row>
    <row r="211" spans="1:20" ht="27.75" customHeight="1">
      <c r="A211" s="139" t="s">
        <v>51</v>
      </c>
      <c r="B211" s="65" t="s">
        <v>420</v>
      </c>
      <c r="C211" s="98"/>
      <c r="D211" s="98">
        <v>20</v>
      </c>
      <c r="E211" s="98">
        <v>20</v>
      </c>
      <c r="F211" s="99">
        <v>23</v>
      </c>
      <c r="G211" s="100">
        <v>2.4</v>
      </c>
      <c r="H211" s="100">
        <v>0.86</v>
      </c>
      <c r="I211" s="101"/>
      <c r="J211" s="101"/>
      <c r="K211" s="100">
        <v>1.3</v>
      </c>
      <c r="L211" s="101">
        <v>114</v>
      </c>
      <c r="M211" s="101">
        <v>0.28000000000000003</v>
      </c>
      <c r="N211" s="100">
        <v>36</v>
      </c>
      <c r="O211" s="100">
        <v>12</v>
      </c>
      <c r="P211" s="100">
        <v>24</v>
      </c>
      <c r="Q211" s="100">
        <v>0.2</v>
      </c>
      <c r="R211" s="101">
        <v>75</v>
      </c>
      <c r="S211" s="103"/>
      <c r="T211" s="98" t="s">
        <v>45</v>
      </c>
    </row>
    <row r="212" spans="1:20" ht="27" customHeight="1">
      <c r="A212" s="139" t="s">
        <v>51</v>
      </c>
      <c r="B212" s="65" t="s">
        <v>190</v>
      </c>
      <c r="C212" s="98" t="s">
        <v>307</v>
      </c>
      <c r="D212" s="98">
        <v>155</v>
      </c>
      <c r="E212" s="98" t="s">
        <v>191</v>
      </c>
      <c r="F212" s="103">
        <v>348</v>
      </c>
      <c r="G212" s="100">
        <v>17.399999999999999</v>
      </c>
      <c r="H212" s="100">
        <v>24.8</v>
      </c>
      <c r="I212" s="98">
        <v>12.9</v>
      </c>
      <c r="J212" s="98">
        <v>2</v>
      </c>
      <c r="K212" s="98"/>
      <c r="L212" s="101">
        <v>764</v>
      </c>
      <c r="M212" s="102">
        <v>1.9</v>
      </c>
      <c r="N212" s="98"/>
      <c r="O212" s="98"/>
      <c r="P212" s="98"/>
      <c r="Q212" s="98"/>
      <c r="R212" s="98"/>
      <c r="S212" s="103"/>
      <c r="T212" s="98"/>
    </row>
    <row r="213" spans="1:20" ht="27" customHeight="1">
      <c r="A213" s="139" t="s">
        <v>51</v>
      </c>
      <c r="B213" s="65" t="s">
        <v>225</v>
      </c>
      <c r="C213" s="98"/>
      <c r="D213" s="98">
        <v>100</v>
      </c>
      <c r="E213" s="98">
        <v>100</v>
      </c>
      <c r="F213" s="103">
        <v>223</v>
      </c>
      <c r="G213" s="98">
        <v>13.3</v>
      </c>
      <c r="H213" s="98">
        <v>13.4</v>
      </c>
      <c r="I213" s="98"/>
      <c r="J213" s="98"/>
      <c r="K213" s="98">
        <v>12.3</v>
      </c>
      <c r="L213" s="98">
        <v>490</v>
      </c>
      <c r="M213" s="120">
        <f>L213*2.54/1000</f>
        <v>1.2445999999999999</v>
      </c>
      <c r="N213" s="98">
        <v>240</v>
      </c>
      <c r="O213" s="98">
        <v>38</v>
      </c>
      <c r="P213" s="98">
        <v>120</v>
      </c>
      <c r="Q213" s="98">
        <v>1.8</v>
      </c>
      <c r="R213" s="98">
        <v>59.2</v>
      </c>
      <c r="S213" s="103"/>
      <c r="T213" s="98"/>
    </row>
    <row r="214" spans="1:20" ht="27" customHeight="1">
      <c r="A214" s="139" t="s">
        <v>51</v>
      </c>
      <c r="B214" s="65" t="s">
        <v>226</v>
      </c>
      <c r="C214" s="98" t="s">
        <v>307</v>
      </c>
      <c r="D214" s="98">
        <v>90</v>
      </c>
      <c r="E214" s="98">
        <v>90</v>
      </c>
      <c r="F214" s="103">
        <v>146</v>
      </c>
      <c r="G214" s="100">
        <v>10.5</v>
      </c>
      <c r="H214" s="100">
        <v>7.2</v>
      </c>
      <c r="I214" s="98">
        <v>9.5</v>
      </c>
      <c r="J214" s="98">
        <v>0.8</v>
      </c>
      <c r="K214" s="98"/>
      <c r="L214" s="101">
        <v>466</v>
      </c>
      <c r="M214" s="102">
        <v>1.2</v>
      </c>
      <c r="N214" s="98"/>
      <c r="O214" s="98"/>
      <c r="P214" s="98"/>
      <c r="Q214" s="98"/>
      <c r="R214" s="98"/>
      <c r="S214" s="103"/>
      <c r="T214" s="98"/>
    </row>
    <row r="215" spans="1:20" ht="27" customHeight="1">
      <c r="A215" s="139" t="s">
        <v>51</v>
      </c>
      <c r="B215" s="65" t="s">
        <v>498</v>
      </c>
      <c r="C215" s="98" t="s">
        <v>499</v>
      </c>
      <c r="D215" s="98">
        <v>85</v>
      </c>
      <c r="E215" s="98">
        <v>85</v>
      </c>
      <c r="F215" s="103">
        <v>206</v>
      </c>
      <c r="G215" s="100">
        <v>11.3</v>
      </c>
      <c r="H215" s="100">
        <v>13.2</v>
      </c>
      <c r="I215" s="98"/>
      <c r="J215" s="98"/>
      <c r="K215" s="98">
        <v>10.5</v>
      </c>
      <c r="L215" s="101">
        <v>475</v>
      </c>
      <c r="M215" s="102">
        <v>1.2</v>
      </c>
      <c r="N215" s="98"/>
      <c r="O215" s="98"/>
      <c r="P215" s="98"/>
      <c r="Q215" s="98"/>
      <c r="R215" s="98"/>
      <c r="S215" s="103">
        <v>101</v>
      </c>
      <c r="T215" s="98"/>
    </row>
    <row r="216" spans="1:20" ht="27" customHeight="1">
      <c r="A216" s="139" t="s">
        <v>51</v>
      </c>
      <c r="B216" s="65" t="s">
        <v>227</v>
      </c>
      <c r="C216" s="98" t="s">
        <v>188</v>
      </c>
      <c r="D216" s="98">
        <v>40</v>
      </c>
      <c r="E216" s="98">
        <v>40</v>
      </c>
      <c r="F216" s="103">
        <v>84</v>
      </c>
      <c r="G216" s="100">
        <v>2</v>
      </c>
      <c r="H216" s="100">
        <v>6.4</v>
      </c>
      <c r="I216" s="98"/>
      <c r="J216" s="98"/>
      <c r="K216" s="100">
        <v>4.5999999999999996</v>
      </c>
      <c r="L216" s="101">
        <v>111</v>
      </c>
      <c r="M216" s="102">
        <v>0.3</v>
      </c>
      <c r="N216" s="128">
        <v>88</v>
      </c>
      <c r="O216" s="128">
        <v>12.4</v>
      </c>
      <c r="P216" s="128">
        <v>38</v>
      </c>
      <c r="Q216" s="128">
        <v>0.64</v>
      </c>
      <c r="R216" s="129">
        <v>23.2</v>
      </c>
      <c r="S216" s="103"/>
      <c r="T216" s="98" t="s">
        <v>179</v>
      </c>
    </row>
    <row r="217" spans="1:20" ht="27" customHeight="1">
      <c r="A217" s="139" t="s">
        <v>51</v>
      </c>
      <c r="B217" s="65" t="s">
        <v>134</v>
      </c>
      <c r="C217" s="98"/>
      <c r="D217" s="98">
        <v>202</v>
      </c>
      <c r="E217" s="98">
        <v>202</v>
      </c>
      <c r="F217" s="103">
        <v>386</v>
      </c>
      <c r="G217" s="98">
        <v>21.47</v>
      </c>
      <c r="H217" s="98">
        <v>25.31</v>
      </c>
      <c r="I217" s="98"/>
      <c r="J217" s="98"/>
      <c r="K217" s="98">
        <v>10.65</v>
      </c>
      <c r="L217" s="98">
        <v>1071.3499999999999</v>
      </c>
      <c r="M217" s="102">
        <v>2.71</v>
      </c>
      <c r="N217" s="98">
        <v>492.44</v>
      </c>
      <c r="O217" s="98">
        <v>31.79</v>
      </c>
      <c r="P217" s="98">
        <v>224.99</v>
      </c>
      <c r="Q217" s="98">
        <v>0.79</v>
      </c>
      <c r="R217" s="98" t="s">
        <v>68</v>
      </c>
      <c r="S217" s="103"/>
      <c r="T217" s="98" t="s">
        <v>135</v>
      </c>
    </row>
    <row r="218" spans="1:20" ht="27" customHeight="1">
      <c r="A218" s="139" t="s">
        <v>51</v>
      </c>
      <c r="B218" s="65" t="s">
        <v>172</v>
      </c>
      <c r="C218" s="98"/>
      <c r="D218" s="98">
        <v>185</v>
      </c>
      <c r="E218" s="98">
        <v>185</v>
      </c>
      <c r="F218" s="103">
        <v>183</v>
      </c>
      <c r="G218" s="98">
        <v>11.6</v>
      </c>
      <c r="H218" s="98">
        <v>14.7</v>
      </c>
      <c r="I218" s="98"/>
      <c r="J218" s="98">
        <v>0</v>
      </c>
      <c r="K218" s="98">
        <v>0.9</v>
      </c>
      <c r="L218" s="98">
        <v>700</v>
      </c>
      <c r="M218" s="102">
        <v>1.8</v>
      </c>
      <c r="N218" s="98">
        <v>182</v>
      </c>
      <c r="O218" s="98">
        <v>7</v>
      </c>
      <c r="P218" s="98">
        <v>238</v>
      </c>
      <c r="Q218" s="98">
        <v>0.4</v>
      </c>
      <c r="R218" s="98">
        <v>45.5</v>
      </c>
      <c r="S218" s="103"/>
      <c r="T218" s="98" t="s">
        <v>173</v>
      </c>
    </row>
    <row r="219" spans="1:20" ht="27" customHeight="1">
      <c r="A219" s="139" t="s">
        <v>51</v>
      </c>
      <c r="B219" s="65" t="s">
        <v>640</v>
      </c>
      <c r="C219" s="98" t="s">
        <v>305</v>
      </c>
      <c r="D219" s="98">
        <v>155</v>
      </c>
      <c r="E219" s="98">
        <v>100</v>
      </c>
      <c r="F219" s="103">
        <v>163</v>
      </c>
      <c r="G219" s="98">
        <v>18.2</v>
      </c>
      <c r="H219" s="98">
        <v>8.5</v>
      </c>
      <c r="I219" s="98"/>
      <c r="J219" s="98"/>
      <c r="K219" s="98">
        <v>3.5</v>
      </c>
      <c r="L219" s="98">
        <v>1010</v>
      </c>
      <c r="M219" s="102">
        <v>2.6</v>
      </c>
      <c r="N219" s="98"/>
      <c r="O219" s="98"/>
      <c r="P219" s="98"/>
      <c r="Q219" s="98"/>
      <c r="R219" s="98"/>
      <c r="S219" s="103">
        <v>237.41935483870901</v>
      </c>
      <c r="T219" s="98"/>
    </row>
    <row r="220" spans="1:20" ht="27" customHeight="1">
      <c r="A220" s="139" t="s">
        <v>51</v>
      </c>
      <c r="B220" s="65" t="s">
        <v>395</v>
      </c>
      <c r="C220" s="98" t="s">
        <v>390</v>
      </c>
      <c r="D220" s="98">
        <v>38</v>
      </c>
      <c r="E220" s="98">
        <v>38</v>
      </c>
      <c r="F220" s="103">
        <v>44</v>
      </c>
      <c r="G220" s="98">
        <v>7</v>
      </c>
      <c r="H220" s="98">
        <v>1.2</v>
      </c>
      <c r="I220" s="98">
        <v>1.3</v>
      </c>
      <c r="J220" s="98">
        <v>0.2</v>
      </c>
      <c r="K220" s="98"/>
      <c r="L220" s="98">
        <v>441</v>
      </c>
      <c r="M220" s="102">
        <v>1.1000000000000001</v>
      </c>
      <c r="N220" s="98"/>
      <c r="O220" s="98"/>
      <c r="P220" s="98"/>
      <c r="Q220" s="98"/>
      <c r="R220" s="98" t="s">
        <v>68</v>
      </c>
      <c r="S220" s="103"/>
      <c r="T220" s="98" t="s">
        <v>68</v>
      </c>
    </row>
    <row r="221" spans="1:20" ht="27" customHeight="1">
      <c r="A221" s="139" t="s">
        <v>51</v>
      </c>
      <c r="B221" s="126" t="s">
        <v>468</v>
      </c>
      <c r="C221" s="98" t="s">
        <v>305</v>
      </c>
      <c r="D221" s="98">
        <v>155</v>
      </c>
      <c r="E221" s="98">
        <v>100</v>
      </c>
      <c r="F221" s="103">
        <v>163</v>
      </c>
      <c r="G221" s="98">
        <v>18.2</v>
      </c>
      <c r="H221" s="98">
        <v>8.5</v>
      </c>
      <c r="I221" s="98"/>
      <c r="J221" s="98"/>
      <c r="K221" s="98">
        <v>3.5</v>
      </c>
      <c r="L221" s="98">
        <v>1010</v>
      </c>
      <c r="M221" s="102">
        <v>2.6</v>
      </c>
      <c r="N221" s="98"/>
      <c r="O221" s="98"/>
      <c r="P221" s="98"/>
      <c r="Q221" s="98"/>
      <c r="R221" s="98"/>
      <c r="S221" s="103"/>
      <c r="T221" s="98" t="s">
        <v>68</v>
      </c>
    </row>
    <row r="222" spans="1:20" ht="27" customHeight="1">
      <c r="A222" s="139" t="s">
        <v>51</v>
      </c>
      <c r="B222" s="65" t="s">
        <v>185</v>
      </c>
      <c r="C222" s="98" t="s">
        <v>186</v>
      </c>
      <c r="D222" s="98">
        <v>135</v>
      </c>
      <c r="E222" s="98">
        <v>135</v>
      </c>
      <c r="F222" s="103">
        <v>192</v>
      </c>
      <c r="G222" s="98">
        <v>10.6</v>
      </c>
      <c r="H222" s="98">
        <v>14.4</v>
      </c>
      <c r="I222" s="98"/>
      <c r="J222" s="98"/>
      <c r="K222" s="98">
        <v>5.0999999999999996</v>
      </c>
      <c r="L222" s="98">
        <v>814</v>
      </c>
      <c r="M222" s="120">
        <f t="shared" ref="M222:M227" si="1">L222*2.54/1000</f>
        <v>2.0675599999999998</v>
      </c>
      <c r="N222" s="98"/>
      <c r="O222" s="98"/>
      <c r="P222" s="98"/>
      <c r="Q222" s="98"/>
      <c r="R222" s="98"/>
      <c r="S222" s="103"/>
      <c r="T222" s="98"/>
    </row>
    <row r="223" spans="1:20" ht="27" customHeight="1">
      <c r="A223" s="139" t="s">
        <v>51</v>
      </c>
      <c r="B223" s="65" t="s">
        <v>622</v>
      </c>
      <c r="C223" s="98" t="s">
        <v>307</v>
      </c>
      <c r="D223" s="98">
        <v>152</v>
      </c>
      <c r="E223" s="98">
        <v>7.6</v>
      </c>
      <c r="F223" s="103">
        <v>19</v>
      </c>
      <c r="G223" s="98">
        <v>1.0640000000000001</v>
      </c>
      <c r="H223" s="98">
        <v>1.444</v>
      </c>
      <c r="I223" s="98">
        <v>0.38</v>
      </c>
      <c r="J223" s="98">
        <v>0</v>
      </c>
      <c r="K223" s="98"/>
      <c r="L223" s="98">
        <v>74.48</v>
      </c>
      <c r="M223" s="120">
        <f t="shared" si="1"/>
        <v>0.18917920000000002</v>
      </c>
      <c r="N223" s="98"/>
      <c r="O223" s="98"/>
      <c r="P223" s="98"/>
      <c r="Q223" s="98"/>
      <c r="R223" s="98"/>
      <c r="S223" s="103">
        <v>14.9</v>
      </c>
      <c r="T223" s="98"/>
    </row>
    <row r="224" spans="1:20" ht="27" customHeight="1">
      <c r="A224" s="139" t="s">
        <v>51</v>
      </c>
      <c r="B224" s="65" t="s">
        <v>622</v>
      </c>
      <c r="C224" s="98" t="s">
        <v>307</v>
      </c>
      <c r="D224" s="98">
        <v>152</v>
      </c>
      <c r="E224" s="98">
        <v>10</v>
      </c>
      <c r="F224" s="103">
        <v>25</v>
      </c>
      <c r="G224" s="98">
        <v>1.4</v>
      </c>
      <c r="H224" s="98">
        <v>1.9</v>
      </c>
      <c r="I224" s="98">
        <v>0.5</v>
      </c>
      <c r="J224" s="98">
        <v>0</v>
      </c>
      <c r="K224" s="98"/>
      <c r="L224" s="98">
        <v>98</v>
      </c>
      <c r="M224" s="120">
        <f t="shared" si="1"/>
        <v>0.24892</v>
      </c>
      <c r="N224" s="98"/>
      <c r="O224" s="98"/>
      <c r="P224" s="98"/>
      <c r="Q224" s="98"/>
      <c r="R224" s="98"/>
      <c r="S224" s="103">
        <v>298</v>
      </c>
      <c r="T224" s="98"/>
    </row>
    <row r="225" spans="1:20" ht="28.5" customHeight="1">
      <c r="A225" s="139" t="s">
        <v>51</v>
      </c>
      <c r="B225" s="126" t="s">
        <v>228</v>
      </c>
      <c r="C225" s="98" t="s">
        <v>307</v>
      </c>
      <c r="D225" s="98">
        <v>220</v>
      </c>
      <c r="E225" s="98">
        <v>44</v>
      </c>
      <c r="F225" s="103">
        <v>150</v>
      </c>
      <c r="G225" s="101">
        <v>4.2</v>
      </c>
      <c r="H225" s="101">
        <v>133</v>
      </c>
      <c r="I225" s="101">
        <v>3.3</v>
      </c>
      <c r="J225" s="101">
        <v>0</v>
      </c>
      <c r="K225" s="101"/>
      <c r="L225" s="101">
        <v>376</v>
      </c>
      <c r="M225" s="120">
        <f t="shared" si="1"/>
        <v>0.95504</v>
      </c>
      <c r="N225" s="101"/>
      <c r="O225" s="101"/>
      <c r="P225" s="101"/>
      <c r="Q225" s="101"/>
      <c r="R225" s="101">
        <v>29</v>
      </c>
      <c r="S225" s="103"/>
      <c r="T225" s="98"/>
    </row>
    <row r="226" spans="1:20" ht="29.25" customHeight="1">
      <c r="A226" s="139" t="s">
        <v>51</v>
      </c>
      <c r="B226" s="126" t="s">
        <v>20</v>
      </c>
      <c r="C226" s="133"/>
      <c r="D226" s="98">
        <v>100</v>
      </c>
      <c r="E226" s="98">
        <v>20</v>
      </c>
      <c r="F226" s="103">
        <v>65.400000000000006</v>
      </c>
      <c r="G226" s="101">
        <v>2.58</v>
      </c>
      <c r="H226" s="101">
        <v>5.88</v>
      </c>
      <c r="I226" s="101"/>
      <c r="J226" s="101"/>
      <c r="K226" s="101">
        <v>0.52</v>
      </c>
      <c r="L226" s="101">
        <v>151.80000000000001</v>
      </c>
      <c r="M226" s="120">
        <f t="shared" si="1"/>
        <v>0.38557200000000008</v>
      </c>
      <c r="N226" s="101"/>
      <c r="O226" s="101"/>
      <c r="P226" s="101"/>
      <c r="Q226" s="101"/>
      <c r="R226" s="101">
        <v>13.2</v>
      </c>
      <c r="S226" s="103"/>
      <c r="T226" s="98"/>
    </row>
    <row r="227" spans="1:20" ht="26.25" customHeight="1">
      <c r="A227" s="139" t="s">
        <v>51</v>
      </c>
      <c r="B227" s="111" t="s">
        <v>38</v>
      </c>
      <c r="C227" s="98" t="s">
        <v>307</v>
      </c>
      <c r="D227" s="98">
        <v>97</v>
      </c>
      <c r="E227" s="98">
        <v>19.399999999999999</v>
      </c>
      <c r="F227" s="103">
        <v>70.2</v>
      </c>
      <c r="G227" s="101">
        <v>2.14</v>
      </c>
      <c r="H227" s="101">
        <v>6.58</v>
      </c>
      <c r="I227" s="101">
        <v>0.57999999999999996</v>
      </c>
      <c r="J227" s="101"/>
      <c r="K227" s="101"/>
      <c r="L227" s="101">
        <v>155</v>
      </c>
      <c r="M227" s="120">
        <f t="shared" si="1"/>
        <v>0.39369999999999999</v>
      </c>
      <c r="N227" s="101"/>
      <c r="O227" s="101"/>
      <c r="P227" s="101"/>
      <c r="Q227" s="101"/>
      <c r="R227" s="101"/>
      <c r="S227" s="103"/>
      <c r="T227" s="98"/>
    </row>
    <row r="228" spans="1:20" ht="26.25" customHeight="1">
      <c r="A228" s="139" t="s">
        <v>51</v>
      </c>
      <c r="B228" s="111" t="s">
        <v>645</v>
      </c>
      <c r="C228" s="98" t="s">
        <v>307</v>
      </c>
      <c r="D228" s="98">
        <v>120</v>
      </c>
      <c r="E228" s="98">
        <v>15</v>
      </c>
      <c r="F228" s="103">
        <v>17.899999999999999</v>
      </c>
      <c r="G228" s="101">
        <v>2</v>
      </c>
      <c r="H228" s="101">
        <v>2.5750000000000002</v>
      </c>
      <c r="I228" s="101">
        <v>0.5625</v>
      </c>
      <c r="J228" s="101">
        <v>0.05</v>
      </c>
      <c r="K228" s="101"/>
      <c r="L228" s="101">
        <v>66.75</v>
      </c>
      <c r="M228" s="101">
        <v>0.17499999999999999</v>
      </c>
      <c r="N228" s="101"/>
      <c r="O228" s="101"/>
      <c r="P228" s="101"/>
      <c r="Q228" s="101"/>
      <c r="R228" s="101"/>
      <c r="S228" s="103">
        <v>35.799999999999997</v>
      </c>
      <c r="T228" s="98"/>
    </row>
    <row r="229" spans="1:20" ht="26.25" customHeight="1">
      <c r="A229" s="139" t="s">
        <v>51</v>
      </c>
      <c r="B229" s="111" t="s">
        <v>697</v>
      </c>
      <c r="C229" s="98" t="s">
        <v>698</v>
      </c>
      <c r="D229" s="98">
        <v>76</v>
      </c>
      <c r="E229" s="98">
        <v>76</v>
      </c>
      <c r="F229" s="103">
        <v>256</v>
      </c>
      <c r="G229" s="101">
        <v>9.3000000000000007</v>
      </c>
      <c r="H229" s="101">
        <v>24</v>
      </c>
      <c r="I229" s="101"/>
      <c r="J229" s="101"/>
      <c r="K229" s="101">
        <v>0.7</v>
      </c>
      <c r="L229" s="101">
        <v>540</v>
      </c>
      <c r="M229" s="101">
        <v>1.4</v>
      </c>
      <c r="N229" s="101"/>
      <c r="O229" s="101"/>
      <c r="P229" s="101"/>
      <c r="Q229" s="101"/>
      <c r="R229" s="101"/>
      <c r="S229" s="103">
        <v>181</v>
      </c>
      <c r="T229" s="98"/>
    </row>
    <row r="230" spans="1:20" ht="26.25" customHeight="1">
      <c r="A230" s="139" t="s">
        <v>51</v>
      </c>
      <c r="B230" s="111" t="s">
        <v>241</v>
      </c>
      <c r="C230" s="98"/>
      <c r="D230" s="98">
        <v>100</v>
      </c>
      <c r="E230" s="98">
        <v>100</v>
      </c>
      <c r="F230" s="103">
        <v>179</v>
      </c>
      <c r="G230" s="101">
        <v>11.7</v>
      </c>
      <c r="H230" s="101">
        <v>13.8</v>
      </c>
      <c r="I230" s="101"/>
      <c r="J230" s="101"/>
      <c r="K230" s="101">
        <v>0</v>
      </c>
      <c r="L230" s="101">
        <v>21</v>
      </c>
      <c r="M230" s="101">
        <v>0.1</v>
      </c>
      <c r="N230" s="101">
        <v>27</v>
      </c>
      <c r="O230" s="101">
        <v>15</v>
      </c>
      <c r="P230" s="101">
        <v>93</v>
      </c>
      <c r="Q230" s="101">
        <v>1.6</v>
      </c>
      <c r="R230" s="101">
        <v>74</v>
      </c>
      <c r="S230" s="103"/>
      <c r="T230" s="98"/>
    </row>
    <row r="231" spans="1:20" ht="26.25" customHeight="1">
      <c r="A231" s="134" t="s">
        <v>566</v>
      </c>
      <c r="B231" s="111" t="s">
        <v>565</v>
      </c>
      <c r="C231" s="98" t="s">
        <v>307</v>
      </c>
      <c r="D231" s="98">
        <v>100</v>
      </c>
      <c r="E231" s="98">
        <v>100</v>
      </c>
      <c r="F231" s="103">
        <v>156</v>
      </c>
      <c r="G231" s="101">
        <v>18.16</v>
      </c>
      <c r="H231" s="101">
        <v>6.7805519053876404</v>
      </c>
      <c r="I231" s="101"/>
      <c r="J231" s="101">
        <v>0.15768725361366601</v>
      </c>
      <c r="K231" s="101">
        <v>3.8685939553219399</v>
      </c>
      <c r="L231" s="101">
        <v>938.41261498028905</v>
      </c>
      <c r="M231" s="120">
        <f>L231*2.54/1000</f>
        <v>2.3835680420499341</v>
      </c>
      <c r="N231" s="101">
        <v>327.82128777923703</v>
      </c>
      <c r="O231" s="101">
        <v>11.3324572930354</v>
      </c>
      <c r="P231" s="101">
        <v>167.04862023653001</v>
      </c>
      <c r="Q231" s="101">
        <v>1.9921156373193101</v>
      </c>
      <c r="R231" s="101">
        <v>67</v>
      </c>
      <c r="S231" s="103">
        <v>138</v>
      </c>
      <c r="T231" s="98" t="s">
        <v>567</v>
      </c>
    </row>
    <row r="232" spans="1:20" ht="26.25" customHeight="1">
      <c r="A232" s="142" t="s">
        <v>55</v>
      </c>
      <c r="B232" s="111" t="s">
        <v>357</v>
      </c>
      <c r="C232" s="98"/>
      <c r="D232" s="98">
        <v>140</v>
      </c>
      <c r="E232" s="98">
        <v>140</v>
      </c>
      <c r="F232" s="103">
        <v>175</v>
      </c>
      <c r="G232" s="101">
        <v>36.96</v>
      </c>
      <c r="H232" s="101">
        <v>1.96</v>
      </c>
      <c r="I232" s="101"/>
      <c r="J232" s="101">
        <v>0</v>
      </c>
      <c r="K232" s="101">
        <v>0.14000000000000001</v>
      </c>
      <c r="L232" s="101">
        <v>68.599999999999994</v>
      </c>
      <c r="M232" s="101">
        <v>0.14000000000000001</v>
      </c>
      <c r="N232" s="101">
        <v>532</v>
      </c>
      <c r="O232" s="101">
        <v>7</v>
      </c>
      <c r="P232" s="101">
        <v>378</v>
      </c>
      <c r="Q232" s="101">
        <v>1.54</v>
      </c>
      <c r="R232" s="101">
        <v>98</v>
      </c>
      <c r="S232" s="103"/>
      <c r="T232" s="98" t="s">
        <v>358</v>
      </c>
    </row>
    <row r="233" spans="1:20" ht="26.25" customHeight="1">
      <c r="A233" s="142" t="s">
        <v>55</v>
      </c>
      <c r="B233" s="65" t="s">
        <v>194</v>
      </c>
      <c r="C233" s="98" t="s">
        <v>307</v>
      </c>
      <c r="D233" s="98">
        <v>140</v>
      </c>
      <c r="E233" s="112">
        <v>100</v>
      </c>
      <c r="F233" s="99">
        <v>146</v>
      </c>
      <c r="G233" s="100">
        <v>23.6</v>
      </c>
      <c r="H233" s="100">
        <v>1.3</v>
      </c>
      <c r="I233" s="101"/>
      <c r="J233" s="100"/>
      <c r="K233" s="101"/>
      <c r="L233" s="100">
        <v>570</v>
      </c>
      <c r="M233" s="120">
        <f>L233*2.54/1000</f>
        <v>1.4478</v>
      </c>
      <c r="N233" s="101">
        <v>9.9</v>
      </c>
      <c r="O233" s="100"/>
      <c r="P233" s="100"/>
      <c r="Q233" s="100"/>
      <c r="R233" s="101"/>
      <c r="S233" s="103"/>
      <c r="T233" s="98"/>
    </row>
    <row r="234" spans="1:20" ht="26.25" customHeight="1">
      <c r="A234" s="142" t="s">
        <v>55</v>
      </c>
      <c r="B234" s="65" t="s">
        <v>375</v>
      </c>
      <c r="C234" s="98" t="s">
        <v>68</v>
      </c>
      <c r="D234" s="98">
        <v>53</v>
      </c>
      <c r="E234" s="112">
        <v>53</v>
      </c>
      <c r="F234" s="99">
        <v>64</v>
      </c>
      <c r="G234" s="100">
        <v>13.26</v>
      </c>
      <c r="H234" s="100">
        <v>0.71</v>
      </c>
      <c r="I234" s="101"/>
      <c r="J234" s="100">
        <v>0.08</v>
      </c>
      <c r="K234" s="101">
        <v>0.21</v>
      </c>
      <c r="L234" s="100">
        <v>24.53</v>
      </c>
      <c r="M234" s="102">
        <v>0.05</v>
      </c>
      <c r="N234" s="101">
        <v>199.6</v>
      </c>
      <c r="O234" s="100">
        <v>5.5</v>
      </c>
      <c r="P234" s="100">
        <v>136.08000000000001</v>
      </c>
      <c r="Q234" s="100">
        <v>0.57999999999999996</v>
      </c>
      <c r="R234" s="101">
        <v>37.630000000000003</v>
      </c>
      <c r="S234" s="103"/>
      <c r="T234" s="98" t="s">
        <v>376</v>
      </c>
    </row>
    <row r="235" spans="1:20" ht="26.25" customHeight="1">
      <c r="A235" s="142" t="s">
        <v>55</v>
      </c>
      <c r="B235" s="65" t="s">
        <v>632</v>
      </c>
      <c r="C235" s="98" t="s">
        <v>19</v>
      </c>
      <c r="D235" s="98">
        <v>140</v>
      </c>
      <c r="E235" s="112">
        <v>140</v>
      </c>
      <c r="F235" s="99">
        <v>175</v>
      </c>
      <c r="G235" s="100">
        <v>36.96</v>
      </c>
      <c r="H235" s="100">
        <v>1.96</v>
      </c>
      <c r="I235" s="101"/>
      <c r="J235" s="100"/>
      <c r="K235" s="101">
        <v>0.14000000000000001</v>
      </c>
      <c r="L235" s="100">
        <v>68.599999999999994</v>
      </c>
      <c r="M235" s="102">
        <v>0.14000000000000001</v>
      </c>
      <c r="N235" s="101">
        <v>532</v>
      </c>
      <c r="O235" s="100">
        <v>7</v>
      </c>
      <c r="P235" s="100">
        <v>378</v>
      </c>
      <c r="Q235" s="100">
        <v>1.54</v>
      </c>
      <c r="R235" s="101">
        <v>98</v>
      </c>
      <c r="S235" s="103">
        <v>698</v>
      </c>
      <c r="T235" s="98" t="s">
        <v>358</v>
      </c>
    </row>
    <row r="236" spans="1:20" ht="26.25" customHeight="1">
      <c r="A236" s="142" t="s">
        <v>55</v>
      </c>
      <c r="B236" s="65" t="s">
        <v>674</v>
      </c>
      <c r="C236" s="98" t="s">
        <v>19</v>
      </c>
      <c r="D236" s="98">
        <v>131</v>
      </c>
      <c r="E236" s="112">
        <v>131</v>
      </c>
      <c r="F236" s="99">
        <v>314</v>
      </c>
      <c r="G236" s="100">
        <v>18.59</v>
      </c>
      <c r="H236" s="100">
        <v>17.079999999999998</v>
      </c>
      <c r="I236" s="101"/>
      <c r="J236" s="100"/>
      <c r="K236" s="101">
        <v>14.67</v>
      </c>
      <c r="L236" s="100">
        <v>1052.3399999999999</v>
      </c>
      <c r="M236" s="102">
        <v>2.69</v>
      </c>
      <c r="N236" s="101">
        <v>375.93</v>
      </c>
      <c r="O236" s="100">
        <v>9.86</v>
      </c>
      <c r="P236" s="100">
        <v>134.59</v>
      </c>
      <c r="Q236" s="100">
        <v>1.35</v>
      </c>
      <c r="R236" s="101">
        <v>73.36</v>
      </c>
      <c r="S236" s="103">
        <v>429</v>
      </c>
      <c r="T236" s="98" t="s">
        <v>675</v>
      </c>
    </row>
    <row r="237" spans="1:20" ht="26.25" customHeight="1">
      <c r="A237" s="142" t="s">
        <v>55</v>
      </c>
      <c r="B237" s="111" t="s">
        <v>263</v>
      </c>
      <c r="C237" s="98"/>
      <c r="D237" s="98">
        <v>80</v>
      </c>
      <c r="E237" s="98">
        <v>80</v>
      </c>
      <c r="F237" s="103">
        <v>235</v>
      </c>
      <c r="G237" s="101">
        <v>17.399999999999999</v>
      </c>
      <c r="H237" s="101">
        <v>17.100000000000001</v>
      </c>
      <c r="I237" s="101"/>
      <c r="J237" s="101">
        <v>0</v>
      </c>
      <c r="K237" s="101">
        <v>0.1</v>
      </c>
      <c r="L237" s="101">
        <v>450</v>
      </c>
      <c r="M237" s="101">
        <v>1.2</v>
      </c>
      <c r="N237" s="101">
        <v>234</v>
      </c>
      <c r="O237" s="101">
        <v>54</v>
      </c>
      <c r="P237" s="101">
        <v>126</v>
      </c>
      <c r="Q237" s="101">
        <v>1</v>
      </c>
      <c r="R237" s="101">
        <v>53.7</v>
      </c>
      <c r="S237" s="103"/>
      <c r="T237" s="98" t="s">
        <v>264</v>
      </c>
    </row>
    <row r="238" spans="1:20" ht="26.25" customHeight="1">
      <c r="A238" s="142" t="s">
        <v>55</v>
      </c>
      <c r="B238" s="111" t="s">
        <v>526</v>
      </c>
      <c r="C238" s="98" t="s">
        <v>307</v>
      </c>
      <c r="D238" s="98">
        <v>130</v>
      </c>
      <c r="E238" s="98">
        <v>130</v>
      </c>
      <c r="F238" s="103">
        <v>403</v>
      </c>
      <c r="G238" s="101">
        <v>24.05</v>
      </c>
      <c r="H238" s="101">
        <v>31.98</v>
      </c>
      <c r="I238" s="101"/>
      <c r="J238" s="101"/>
      <c r="K238" s="101">
        <v>0.13</v>
      </c>
      <c r="L238" s="101">
        <v>169</v>
      </c>
      <c r="M238" s="120">
        <f>L238*2.54/1000</f>
        <v>0.42925999999999997</v>
      </c>
      <c r="N238" s="101">
        <v>260</v>
      </c>
      <c r="O238" s="101">
        <v>41.6</v>
      </c>
      <c r="P238" s="101">
        <v>234</v>
      </c>
      <c r="Q238" s="101">
        <v>1.82</v>
      </c>
      <c r="R238" s="101">
        <v>71.5</v>
      </c>
      <c r="S238" s="103"/>
      <c r="T238" s="98" t="s">
        <v>527</v>
      </c>
    </row>
    <row r="239" spans="1:20" ht="26.25" customHeight="1">
      <c r="A239" s="142" t="s">
        <v>55</v>
      </c>
      <c r="B239" s="111" t="s">
        <v>573</v>
      </c>
      <c r="C239" s="98" t="s">
        <v>307</v>
      </c>
      <c r="D239" s="98">
        <v>120</v>
      </c>
      <c r="E239" s="98">
        <v>100</v>
      </c>
      <c r="F239" s="103">
        <v>344</v>
      </c>
      <c r="G239" s="101">
        <v>21.4</v>
      </c>
      <c r="H239" s="101">
        <v>15.1</v>
      </c>
      <c r="I239" s="101">
        <v>28.9</v>
      </c>
      <c r="J239" s="101">
        <v>1.2</v>
      </c>
      <c r="K239" s="101"/>
      <c r="L239" s="101">
        <v>1200</v>
      </c>
      <c r="M239" s="120">
        <f>L239*2.54/1000</f>
        <v>3.048</v>
      </c>
      <c r="N239" s="101"/>
      <c r="O239" s="101"/>
      <c r="P239" s="101"/>
      <c r="Q239" s="101"/>
      <c r="R239" s="101"/>
      <c r="S239" s="103">
        <v>298</v>
      </c>
      <c r="T239" s="98"/>
    </row>
    <row r="240" spans="1:20" ht="27.75" customHeight="1">
      <c r="A240" s="142" t="s">
        <v>55</v>
      </c>
      <c r="B240" s="111" t="s">
        <v>516</v>
      </c>
      <c r="C240" s="98" t="s">
        <v>307</v>
      </c>
      <c r="D240" s="133">
        <v>80</v>
      </c>
      <c r="E240" s="133">
        <v>100</v>
      </c>
      <c r="F240" s="99">
        <v>289</v>
      </c>
      <c r="G240" s="100">
        <v>19</v>
      </c>
      <c r="H240" s="100">
        <v>1.9</v>
      </c>
      <c r="I240" s="101">
        <v>41.6</v>
      </c>
      <c r="J240" s="101">
        <v>0.8</v>
      </c>
      <c r="K240" s="100"/>
      <c r="L240" s="100">
        <v>1400</v>
      </c>
      <c r="M240" s="101">
        <v>3.5</v>
      </c>
      <c r="N240" s="101"/>
      <c r="O240" s="101"/>
      <c r="P240" s="101"/>
      <c r="Q240" s="101"/>
      <c r="R240" s="101"/>
      <c r="S240" s="103">
        <v>298</v>
      </c>
      <c r="T240" s="98"/>
    </row>
    <row r="241" spans="1:20" ht="27.75" customHeight="1">
      <c r="A241" s="142" t="s">
        <v>55</v>
      </c>
      <c r="B241" s="111" t="s">
        <v>629</v>
      </c>
      <c r="C241" s="98"/>
      <c r="D241" s="133">
        <v>20</v>
      </c>
      <c r="E241" s="133">
        <v>20</v>
      </c>
      <c r="F241" s="99">
        <v>15</v>
      </c>
      <c r="G241" s="100">
        <v>2.88</v>
      </c>
      <c r="H241" s="100">
        <v>0.34</v>
      </c>
      <c r="I241" s="101"/>
      <c r="J241" s="101"/>
      <c r="K241" s="100">
        <v>0.02</v>
      </c>
      <c r="L241" s="100">
        <v>40</v>
      </c>
      <c r="M241" s="101">
        <v>0.1</v>
      </c>
      <c r="N241" s="101">
        <v>24</v>
      </c>
      <c r="O241" s="101">
        <v>90</v>
      </c>
      <c r="P241" s="101">
        <v>70</v>
      </c>
      <c r="Q241" s="101">
        <v>0.16</v>
      </c>
      <c r="R241" s="101">
        <v>16.2</v>
      </c>
      <c r="S241" s="103"/>
      <c r="T241" s="98" t="s">
        <v>630</v>
      </c>
    </row>
    <row r="242" spans="1:20" ht="28.5" customHeight="1">
      <c r="A242" s="142" t="s">
        <v>55</v>
      </c>
      <c r="B242" s="118" t="s">
        <v>231</v>
      </c>
      <c r="C242" s="98" t="s">
        <v>307</v>
      </c>
      <c r="D242" s="98">
        <v>100</v>
      </c>
      <c r="E242" s="98">
        <v>50</v>
      </c>
      <c r="F242" s="103">
        <v>130.5</v>
      </c>
      <c r="G242" s="101">
        <v>9.65</v>
      </c>
      <c r="H242" s="101">
        <v>9.5</v>
      </c>
      <c r="I242" s="101">
        <v>0.05</v>
      </c>
      <c r="J242" s="101"/>
      <c r="K242" s="101"/>
      <c r="L242" s="101"/>
      <c r="M242" s="101">
        <v>0.15</v>
      </c>
      <c r="N242" s="101">
        <v>100</v>
      </c>
      <c r="O242" s="101"/>
      <c r="P242" s="101">
        <v>90</v>
      </c>
      <c r="Q242" s="101"/>
      <c r="R242" s="101">
        <v>29.85</v>
      </c>
      <c r="S242" s="103"/>
      <c r="T242" s="98" t="s">
        <v>23</v>
      </c>
    </row>
    <row r="243" spans="1:20" ht="26.25" customHeight="1">
      <c r="A243" s="142" t="s">
        <v>55</v>
      </c>
      <c r="B243" s="65" t="s">
        <v>229</v>
      </c>
      <c r="C243" s="98"/>
      <c r="D243" s="98">
        <v>184</v>
      </c>
      <c r="E243" s="99">
        <v>30.666599999999999</v>
      </c>
      <c r="F243" s="99">
        <v>25.83</v>
      </c>
      <c r="G243" s="100">
        <v>5.5679999999999996</v>
      </c>
      <c r="H243" s="100">
        <v>0.13200000000000001</v>
      </c>
      <c r="I243" s="101"/>
      <c r="J243" s="100">
        <v>0.22</v>
      </c>
      <c r="K243" s="101">
        <v>1.1066</v>
      </c>
      <c r="L243" s="100">
        <v>135.656666</v>
      </c>
      <c r="M243" s="100">
        <v>0.34333332999999999</v>
      </c>
      <c r="N243" s="101">
        <v>105.84</v>
      </c>
      <c r="O243" s="100">
        <v>8.4516600000000004</v>
      </c>
      <c r="P243" s="100">
        <v>53.994999999999997</v>
      </c>
      <c r="Q243" s="100">
        <v>0.41660000000000003</v>
      </c>
      <c r="R243" s="101">
        <v>28.704000000000001</v>
      </c>
      <c r="S243" s="103"/>
      <c r="T243" s="98" t="s">
        <v>48</v>
      </c>
    </row>
    <row r="244" spans="1:20" ht="26.25" customHeight="1">
      <c r="A244" s="142" t="s">
        <v>55</v>
      </c>
      <c r="B244" s="65" t="s">
        <v>259</v>
      </c>
      <c r="C244" s="98"/>
      <c r="D244" s="98">
        <v>80</v>
      </c>
      <c r="E244" s="99">
        <v>80</v>
      </c>
      <c r="F244" s="99">
        <v>128</v>
      </c>
      <c r="G244" s="100">
        <v>14.24</v>
      </c>
      <c r="H244" s="100">
        <v>7.2</v>
      </c>
      <c r="I244" s="101"/>
      <c r="J244" s="100"/>
      <c r="K244" s="101">
        <v>0.08</v>
      </c>
      <c r="L244" s="100">
        <v>47.2</v>
      </c>
      <c r="M244" s="100">
        <v>0.08</v>
      </c>
      <c r="N244" s="101">
        <v>264</v>
      </c>
      <c r="O244" s="100">
        <v>24.8</v>
      </c>
      <c r="P244" s="100">
        <v>392</v>
      </c>
      <c r="Q244" s="100">
        <v>0.24</v>
      </c>
      <c r="R244" s="101">
        <v>57.6</v>
      </c>
      <c r="S244" s="103"/>
      <c r="T244" s="98"/>
    </row>
    <row r="245" spans="1:20" ht="27" customHeight="1">
      <c r="A245" s="142" t="s">
        <v>55</v>
      </c>
      <c r="B245" s="111" t="s">
        <v>87</v>
      </c>
      <c r="C245" s="98" t="s">
        <v>307</v>
      </c>
      <c r="D245" s="112">
        <v>130</v>
      </c>
      <c r="E245" s="112">
        <v>130</v>
      </c>
      <c r="F245" s="99">
        <v>252</v>
      </c>
      <c r="G245" s="101">
        <v>8.1</v>
      </c>
      <c r="H245" s="100">
        <v>14.6</v>
      </c>
      <c r="I245" s="101">
        <v>20.9</v>
      </c>
      <c r="J245" s="101">
        <v>2.2000000000000002</v>
      </c>
      <c r="K245" s="101"/>
      <c r="L245" s="100">
        <v>551</v>
      </c>
      <c r="M245" s="101">
        <v>1.4</v>
      </c>
      <c r="N245" s="101"/>
      <c r="O245" s="101"/>
      <c r="P245" s="101"/>
      <c r="Q245" s="101"/>
      <c r="R245" s="101"/>
      <c r="S245" s="103"/>
      <c r="T245" s="98"/>
    </row>
    <row r="246" spans="1:20" ht="27" customHeight="1">
      <c r="A246" s="142" t="s">
        <v>55</v>
      </c>
      <c r="B246" s="111" t="s">
        <v>167</v>
      </c>
      <c r="C246" s="98" t="s">
        <v>307</v>
      </c>
      <c r="D246" s="112">
        <v>120</v>
      </c>
      <c r="E246" s="112">
        <v>120</v>
      </c>
      <c r="F246" s="99">
        <v>129</v>
      </c>
      <c r="G246" s="101">
        <v>5.8</v>
      </c>
      <c r="H246" s="100">
        <v>6</v>
      </c>
      <c r="I246" s="101">
        <v>11.7</v>
      </c>
      <c r="J246" s="101">
        <v>2.6</v>
      </c>
      <c r="K246" s="101"/>
      <c r="L246" s="100">
        <v>666</v>
      </c>
      <c r="M246" s="101">
        <v>1.7</v>
      </c>
      <c r="N246" s="101"/>
      <c r="O246" s="101"/>
      <c r="P246" s="101"/>
      <c r="Q246" s="101"/>
      <c r="R246" s="101"/>
      <c r="S246" s="103"/>
      <c r="T246" s="98"/>
    </row>
    <row r="247" spans="1:20" ht="27" customHeight="1">
      <c r="A247" s="142" t="s">
        <v>55</v>
      </c>
      <c r="B247" s="111" t="s">
        <v>298</v>
      </c>
      <c r="C247" s="98" t="s">
        <v>307</v>
      </c>
      <c r="D247" s="112">
        <v>130</v>
      </c>
      <c r="E247" s="112">
        <v>100</v>
      </c>
      <c r="F247" s="99">
        <v>279</v>
      </c>
      <c r="G247" s="101">
        <v>20.9</v>
      </c>
      <c r="H247" s="100">
        <v>5.0999999999999996</v>
      </c>
      <c r="I247" s="101">
        <v>37.1</v>
      </c>
      <c r="J247" s="101">
        <v>0.5</v>
      </c>
      <c r="K247" s="101"/>
      <c r="L247" s="100">
        <v>1300</v>
      </c>
      <c r="M247" s="101">
        <v>3.4</v>
      </c>
      <c r="N247" s="101"/>
      <c r="O247" s="101"/>
      <c r="P247" s="101"/>
      <c r="Q247" s="101"/>
      <c r="R247" s="101"/>
      <c r="S247" s="103"/>
      <c r="T247" s="98"/>
    </row>
    <row r="248" spans="1:20" ht="27.75" customHeight="1">
      <c r="A248" s="142" t="s">
        <v>55</v>
      </c>
      <c r="B248" s="65" t="s">
        <v>230</v>
      </c>
      <c r="C248" s="98" t="s">
        <v>307</v>
      </c>
      <c r="D248" s="112">
        <v>150</v>
      </c>
      <c r="E248" s="112">
        <v>50</v>
      </c>
      <c r="F248" s="99">
        <v>199</v>
      </c>
      <c r="G248" s="100">
        <v>18.8</v>
      </c>
      <c r="H248" s="100">
        <v>9.4</v>
      </c>
      <c r="I248" s="101"/>
      <c r="J248" s="101">
        <v>0</v>
      </c>
      <c r="K248" s="100">
        <v>9.8000000000000007</v>
      </c>
      <c r="L248" s="100">
        <v>402</v>
      </c>
      <c r="M248" s="102">
        <v>1</v>
      </c>
      <c r="N248" s="100">
        <v>174</v>
      </c>
      <c r="O248" s="100">
        <v>144</v>
      </c>
      <c r="P248" s="100">
        <v>216</v>
      </c>
      <c r="Q248" s="100">
        <v>2.6</v>
      </c>
      <c r="R248" s="100">
        <v>20.100000000000001</v>
      </c>
      <c r="S248" s="103"/>
      <c r="T248" s="98"/>
    </row>
    <row r="249" spans="1:20" ht="26.25" customHeight="1">
      <c r="A249" s="142" t="s">
        <v>55</v>
      </c>
      <c r="B249" s="65" t="s">
        <v>232</v>
      </c>
      <c r="C249" s="98"/>
      <c r="D249" s="98">
        <v>78</v>
      </c>
      <c r="E249" s="112">
        <v>78</v>
      </c>
      <c r="F249" s="99">
        <v>172</v>
      </c>
      <c r="G249" s="100">
        <v>19.190000000000001</v>
      </c>
      <c r="H249" s="100">
        <v>9.5</v>
      </c>
      <c r="I249" s="101"/>
      <c r="J249" s="101"/>
      <c r="K249" s="100">
        <v>0.08</v>
      </c>
      <c r="L249" s="100">
        <v>600.6</v>
      </c>
      <c r="M249" s="100">
        <v>1.56</v>
      </c>
      <c r="N249" s="100">
        <v>273</v>
      </c>
      <c r="O249" s="100">
        <v>44.46</v>
      </c>
      <c r="P249" s="100">
        <v>210.6</v>
      </c>
      <c r="Q249" s="100">
        <v>0.7</v>
      </c>
      <c r="R249" s="101">
        <v>46.8</v>
      </c>
      <c r="S249" s="103"/>
      <c r="T249" s="98"/>
    </row>
    <row r="250" spans="1:20" ht="26.25" customHeight="1">
      <c r="A250" s="142" t="s">
        <v>55</v>
      </c>
      <c r="B250" s="65" t="s">
        <v>623</v>
      </c>
      <c r="C250" s="98"/>
      <c r="D250" s="98">
        <v>156</v>
      </c>
      <c r="E250" s="112">
        <v>13</v>
      </c>
      <c r="F250" s="99">
        <v>33</v>
      </c>
      <c r="G250" s="100">
        <v>2.37</v>
      </c>
      <c r="H250" s="100">
        <v>2.46</v>
      </c>
      <c r="I250" s="101"/>
      <c r="J250" s="101"/>
      <c r="K250" s="100">
        <v>7.0000000000000007E-2</v>
      </c>
      <c r="L250" s="100">
        <v>143</v>
      </c>
      <c r="M250" s="100">
        <v>0.36</v>
      </c>
      <c r="N250" s="100">
        <v>22.1</v>
      </c>
      <c r="O250" s="100">
        <v>23.4</v>
      </c>
      <c r="P250" s="100">
        <v>24.7</v>
      </c>
      <c r="Q250" s="100">
        <v>0.34</v>
      </c>
      <c r="R250" s="101">
        <v>7.67</v>
      </c>
      <c r="S250" s="103">
        <v>16.5</v>
      </c>
      <c r="T250" s="98" t="s">
        <v>626</v>
      </c>
    </row>
    <row r="251" spans="1:20" ht="26.25" customHeight="1">
      <c r="A251" s="142" t="s">
        <v>55</v>
      </c>
      <c r="B251" s="65" t="s">
        <v>88</v>
      </c>
      <c r="C251" s="98" t="s">
        <v>307</v>
      </c>
      <c r="D251" s="98">
        <v>40</v>
      </c>
      <c r="E251" s="112">
        <v>40</v>
      </c>
      <c r="F251" s="99">
        <v>74</v>
      </c>
      <c r="G251" s="100">
        <v>4.0999999999999996</v>
      </c>
      <c r="H251" s="100">
        <v>3.2</v>
      </c>
      <c r="I251" s="101">
        <v>7.1</v>
      </c>
      <c r="J251" s="101">
        <v>0.2</v>
      </c>
      <c r="K251" s="100"/>
      <c r="L251" s="100">
        <v>142</v>
      </c>
      <c r="M251" s="100">
        <v>0.4</v>
      </c>
      <c r="N251" s="100"/>
      <c r="O251" s="100"/>
      <c r="P251" s="100"/>
      <c r="Q251" s="100"/>
      <c r="R251" s="101"/>
      <c r="S251" s="103"/>
      <c r="T251" s="98"/>
    </row>
    <row r="252" spans="1:20" ht="27" customHeight="1">
      <c r="A252" s="142" t="s">
        <v>55</v>
      </c>
      <c r="B252" s="65" t="s">
        <v>75</v>
      </c>
      <c r="C252" s="98"/>
      <c r="D252" s="98">
        <v>60</v>
      </c>
      <c r="E252" s="112">
        <v>60</v>
      </c>
      <c r="F252" s="99">
        <v>175</v>
      </c>
      <c r="G252" s="100">
        <v>15.72</v>
      </c>
      <c r="H252" s="100">
        <v>11.46</v>
      </c>
      <c r="I252" s="98"/>
      <c r="J252" s="98"/>
      <c r="K252" s="100">
        <v>0.06</v>
      </c>
      <c r="L252" s="100">
        <v>432</v>
      </c>
      <c r="M252" s="100">
        <v>1.08</v>
      </c>
      <c r="N252" s="100">
        <v>180</v>
      </c>
      <c r="O252" s="100">
        <v>16.2</v>
      </c>
      <c r="P252" s="100">
        <v>12</v>
      </c>
      <c r="Q252" s="100">
        <v>1.2</v>
      </c>
      <c r="R252" s="101">
        <v>31.2</v>
      </c>
      <c r="S252" s="103">
        <v>149</v>
      </c>
      <c r="T252" s="98" t="s">
        <v>76</v>
      </c>
    </row>
    <row r="253" spans="1:20" ht="27" customHeight="1">
      <c r="A253" s="142" t="s">
        <v>55</v>
      </c>
      <c r="B253" s="65" t="s">
        <v>195</v>
      </c>
      <c r="C253" s="98"/>
      <c r="D253" s="98">
        <v>65</v>
      </c>
      <c r="E253" s="112">
        <v>65</v>
      </c>
      <c r="F253" s="99">
        <v>136</v>
      </c>
      <c r="G253" s="100">
        <v>15.2</v>
      </c>
      <c r="H253" s="100">
        <v>8.3000000000000007</v>
      </c>
      <c r="I253" s="100">
        <v>0</v>
      </c>
      <c r="J253" s="100">
        <v>0.3</v>
      </c>
      <c r="K253" s="100"/>
      <c r="L253" s="100">
        <v>411</v>
      </c>
      <c r="M253" s="100">
        <v>1</v>
      </c>
      <c r="N253" s="100"/>
      <c r="O253" s="100"/>
      <c r="P253" s="100"/>
      <c r="Q253" s="100"/>
      <c r="R253" s="101"/>
      <c r="S253" s="103"/>
      <c r="T253" s="98"/>
    </row>
    <row r="254" spans="1:20" ht="26.25" customHeight="1">
      <c r="A254" s="142" t="s">
        <v>55</v>
      </c>
      <c r="B254" s="65" t="s">
        <v>50</v>
      </c>
      <c r="C254" s="98"/>
      <c r="D254" s="98">
        <v>80</v>
      </c>
      <c r="E254" s="112">
        <v>80</v>
      </c>
      <c r="F254" s="99">
        <v>110</v>
      </c>
      <c r="G254" s="100">
        <v>18</v>
      </c>
      <c r="H254" s="100">
        <v>3.6</v>
      </c>
      <c r="I254" s="101"/>
      <c r="J254" s="101"/>
      <c r="K254" s="100">
        <v>0.08</v>
      </c>
      <c r="L254" s="100">
        <v>45.6</v>
      </c>
      <c r="M254" s="100">
        <v>0.08</v>
      </c>
      <c r="N254" s="101">
        <v>304</v>
      </c>
      <c r="O254" s="101">
        <v>8</v>
      </c>
      <c r="P254" s="101">
        <v>208</v>
      </c>
      <c r="Q254" s="101">
        <v>0.32</v>
      </c>
      <c r="R254" s="101">
        <v>56.8</v>
      </c>
      <c r="S254" s="103"/>
      <c r="T254" s="98" t="s">
        <v>84</v>
      </c>
    </row>
    <row r="255" spans="1:20" ht="27.75" customHeight="1">
      <c r="A255" s="142" t="s">
        <v>55</v>
      </c>
      <c r="B255" s="65" t="s">
        <v>85</v>
      </c>
      <c r="C255" s="98"/>
      <c r="D255" s="98">
        <v>129.30000000000001</v>
      </c>
      <c r="E255" s="112">
        <v>129.30000000000001</v>
      </c>
      <c r="F255" s="99">
        <v>237</v>
      </c>
      <c r="G255" s="100">
        <v>21.62</v>
      </c>
      <c r="H255" s="100">
        <v>13.27</v>
      </c>
      <c r="I255" s="98"/>
      <c r="J255" s="98"/>
      <c r="K255" s="100">
        <v>5.35</v>
      </c>
      <c r="L255" s="100">
        <v>511.3</v>
      </c>
      <c r="M255" s="100">
        <v>1.32</v>
      </c>
      <c r="N255" s="100">
        <v>369.44</v>
      </c>
      <c r="O255" s="100">
        <v>49.77</v>
      </c>
      <c r="P255" s="100">
        <v>223.15</v>
      </c>
      <c r="Q255" s="100">
        <v>0.34</v>
      </c>
      <c r="R255" s="101">
        <v>86.631</v>
      </c>
      <c r="S255" s="103"/>
      <c r="T255" s="98"/>
    </row>
    <row r="256" spans="1:20" ht="27.75" customHeight="1">
      <c r="A256" s="142" t="s">
        <v>55</v>
      </c>
      <c r="B256" s="65" t="s">
        <v>165</v>
      </c>
      <c r="C256" s="98"/>
      <c r="D256" s="98">
        <v>100</v>
      </c>
      <c r="E256" s="112">
        <v>100</v>
      </c>
      <c r="F256" s="99">
        <v>119</v>
      </c>
      <c r="G256" s="100"/>
      <c r="H256" s="100"/>
      <c r="I256" s="98"/>
      <c r="J256" s="98"/>
      <c r="K256" s="100"/>
      <c r="L256" s="100"/>
      <c r="M256" s="100"/>
      <c r="N256" s="100"/>
      <c r="O256" s="100"/>
      <c r="P256" s="100"/>
      <c r="Q256" s="100"/>
      <c r="R256" s="101"/>
      <c r="S256" s="103"/>
      <c r="T256" s="98"/>
    </row>
    <row r="257" spans="1:20" ht="27.75" customHeight="1">
      <c r="A257" s="142" t="s">
        <v>55</v>
      </c>
      <c r="B257" s="65" t="s">
        <v>159</v>
      </c>
      <c r="C257" s="98"/>
      <c r="D257" s="98">
        <v>160</v>
      </c>
      <c r="E257" s="112">
        <v>100</v>
      </c>
      <c r="F257" s="99">
        <v>293</v>
      </c>
      <c r="G257" s="100">
        <v>23</v>
      </c>
      <c r="H257" s="100">
        <v>21</v>
      </c>
      <c r="I257" s="98"/>
      <c r="J257" s="98"/>
      <c r="K257" s="100">
        <v>3.1</v>
      </c>
      <c r="L257" s="100">
        <v>510</v>
      </c>
      <c r="M257" s="100">
        <v>1.3</v>
      </c>
      <c r="N257" s="100">
        <v>300</v>
      </c>
      <c r="O257" s="100">
        <v>150</v>
      </c>
      <c r="P257" s="100">
        <v>300</v>
      </c>
      <c r="Q257" s="100">
        <v>0.8</v>
      </c>
      <c r="R257" s="101">
        <v>50.5</v>
      </c>
      <c r="S257" s="103"/>
      <c r="T257" s="98" t="s">
        <v>160</v>
      </c>
    </row>
    <row r="258" spans="1:20" ht="27" customHeight="1">
      <c r="A258" s="142" t="s">
        <v>55</v>
      </c>
      <c r="B258" s="65" t="s">
        <v>396</v>
      </c>
      <c r="C258" s="98"/>
      <c r="D258" s="98">
        <v>300</v>
      </c>
      <c r="E258" s="112">
        <v>300</v>
      </c>
      <c r="F258" s="99">
        <v>264</v>
      </c>
      <c r="G258" s="100">
        <v>54.3</v>
      </c>
      <c r="H258" s="100">
        <v>3.6</v>
      </c>
      <c r="I258" s="101"/>
      <c r="J258" s="101"/>
      <c r="K258" s="100">
        <v>0.6</v>
      </c>
      <c r="L258" s="100">
        <v>900</v>
      </c>
      <c r="M258" s="100">
        <v>2.4</v>
      </c>
      <c r="N258" s="101">
        <v>810</v>
      </c>
      <c r="O258" s="101">
        <v>42</v>
      </c>
      <c r="P258" s="101">
        <v>750</v>
      </c>
      <c r="Q258" s="101">
        <v>0.3</v>
      </c>
      <c r="R258" s="101">
        <v>237</v>
      </c>
      <c r="S258" s="103"/>
      <c r="T258" s="98"/>
    </row>
    <row r="259" spans="1:20" ht="27" customHeight="1">
      <c r="A259" s="142" t="s">
        <v>55</v>
      </c>
      <c r="B259" s="65" t="s">
        <v>90</v>
      </c>
      <c r="C259" s="98" t="s">
        <v>307</v>
      </c>
      <c r="D259" s="98">
        <v>30</v>
      </c>
      <c r="E259" s="112">
        <v>30</v>
      </c>
      <c r="F259" s="99">
        <v>73</v>
      </c>
      <c r="G259" s="100">
        <v>1</v>
      </c>
      <c r="H259" s="100">
        <v>4.3</v>
      </c>
      <c r="I259" s="101">
        <v>7.3</v>
      </c>
      <c r="J259" s="101">
        <v>0.6</v>
      </c>
      <c r="K259" s="100"/>
      <c r="L259" s="100">
        <v>44</v>
      </c>
      <c r="M259" s="100">
        <v>0.1</v>
      </c>
      <c r="N259" s="101"/>
      <c r="O259" s="101"/>
      <c r="P259" s="101"/>
      <c r="Q259" s="101"/>
      <c r="R259" s="101"/>
      <c r="S259" s="103"/>
      <c r="T259" s="98"/>
    </row>
    <row r="260" spans="1:20" ht="27" customHeight="1">
      <c r="A260" s="142" t="s">
        <v>55</v>
      </c>
      <c r="B260" s="65" t="s">
        <v>196</v>
      </c>
      <c r="C260" s="98" t="s">
        <v>307</v>
      </c>
      <c r="D260" s="98">
        <v>300</v>
      </c>
      <c r="E260" s="112">
        <v>100</v>
      </c>
      <c r="F260" s="99">
        <v>138</v>
      </c>
      <c r="G260" s="100">
        <v>9.8000000000000007</v>
      </c>
      <c r="H260" s="100">
        <v>1.2</v>
      </c>
      <c r="I260" s="101">
        <v>21.5</v>
      </c>
      <c r="J260" s="101">
        <v>0.8</v>
      </c>
      <c r="K260" s="100"/>
      <c r="L260" s="100">
        <v>371</v>
      </c>
      <c r="M260" s="100">
        <v>0.9</v>
      </c>
      <c r="N260" s="101"/>
      <c r="O260" s="101"/>
      <c r="P260" s="101"/>
      <c r="Q260" s="101"/>
      <c r="R260" s="101"/>
      <c r="S260" s="103"/>
      <c r="T260" s="98"/>
    </row>
    <row r="261" spans="1:20" ht="27" customHeight="1">
      <c r="A261" s="142" t="s">
        <v>55</v>
      </c>
      <c r="B261" s="65" t="s">
        <v>707</v>
      </c>
      <c r="C261" s="98" t="s">
        <v>708</v>
      </c>
      <c r="D261" s="98">
        <v>210</v>
      </c>
      <c r="E261" s="112">
        <v>100</v>
      </c>
      <c r="F261" s="99">
        <v>129</v>
      </c>
      <c r="G261" s="100">
        <v>14.7</v>
      </c>
      <c r="H261" s="100">
        <v>3.4</v>
      </c>
      <c r="I261" s="101"/>
      <c r="J261" s="101"/>
      <c r="K261" s="100">
        <v>9.3000000000000007</v>
      </c>
      <c r="L261" s="100">
        <v>2087</v>
      </c>
      <c r="M261" s="100">
        <v>5.3</v>
      </c>
      <c r="N261" s="101"/>
      <c r="O261" s="101"/>
      <c r="P261" s="101"/>
      <c r="Q261" s="101"/>
      <c r="R261" s="101"/>
      <c r="S261" s="103">
        <v>99.3333333333333</v>
      </c>
      <c r="T261" s="98"/>
    </row>
    <row r="262" spans="1:20" ht="27" customHeight="1">
      <c r="A262" s="142" t="s">
        <v>55</v>
      </c>
      <c r="B262" s="65" t="s">
        <v>397</v>
      </c>
      <c r="C262" s="98"/>
      <c r="D262" s="98">
        <v>100</v>
      </c>
      <c r="E262" s="98">
        <v>100</v>
      </c>
      <c r="F262" s="99">
        <v>110</v>
      </c>
      <c r="G262" s="100">
        <v>3</v>
      </c>
      <c r="H262" s="100">
        <v>4.4000000000000004</v>
      </c>
      <c r="I262" s="101"/>
      <c r="J262" s="101"/>
      <c r="K262" s="100">
        <v>14.6</v>
      </c>
      <c r="L262" s="101"/>
      <c r="M262" s="101"/>
      <c r="N262" s="101"/>
      <c r="O262" s="101"/>
      <c r="P262" s="101"/>
      <c r="Q262" s="101"/>
      <c r="R262" s="101">
        <v>77.2</v>
      </c>
      <c r="S262" s="103"/>
      <c r="T262" s="98"/>
    </row>
    <row r="263" spans="1:20" ht="28.5" customHeight="1">
      <c r="A263" s="142" t="s">
        <v>55</v>
      </c>
      <c r="B263" s="65" t="s">
        <v>397</v>
      </c>
      <c r="C263" s="98"/>
      <c r="D263" s="98">
        <v>80</v>
      </c>
      <c r="E263" s="98">
        <v>80</v>
      </c>
      <c r="F263" s="99">
        <v>88</v>
      </c>
      <c r="G263" s="100">
        <v>2.4</v>
      </c>
      <c r="H263" s="100">
        <v>3.52</v>
      </c>
      <c r="I263" s="101"/>
      <c r="J263" s="101"/>
      <c r="K263" s="100">
        <v>11.68</v>
      </c>
      <c r="L263" s="101"/>
      <c r="M263" s="101"/>
      <c r="N263" s="101"/>
      <c r="O263" s="101"/>
      <c r="P263" s="101"/>
      <c r="Q263" s="101"/>
      <c r="R263" s="101">
        <v>61.76</v>
      </c>
      <c r="S263" s="103"/>
      <c r="T263" s="98"/>
    </row>
    <row r="264" spans="1:20" ht="28.5" customHeight="1">
      <c r="A264" s="142" t="s">
        <v>55</v>
      </c>
      <c r="B264" s="65" t="s">
        <v>74</v>
      </c>
      <c r="C264" s="98"/>
      <c r="D264" s="98">
        <v>100</v>
      </c>
      <c r="E264" s="112">
        <v>100</v>
      </c>
      <c r="F264" s="99">
        <v>106</v>
      </c>
      <c r="G264" s="100">
        <v>24.1</v>
      </c>
      <c r="H264" s="100">
        <v>0.4</v>
      </c>
      <c r="I264" s="98"/>
      <c r="J264" s="98"/>
      <c r="K264" s="100">
        <v>0.2</v>
      </c>
      <c r="L264" s="100">
        <v>62</v>
      </c>
      <c r="M264" s="100">
        <v>0.2</v>
      </c>
      <c r="N264" s="100">
        <v>260</v>
      </c>
      <c r="O264" s="100">
        <v>3</v>
      </c>
      <c r="P264" s="100">
        <v>210</v>
      </c>
      <c r="Q264" s="100">
        <v>2.5</v>
      </c>
      <c r="R264" s="101">
        <v>78.44</v>
      </c>
      <c r="S264" s="103"/>
      <c r="T264" s="98"/>
    </row>
    <row r="265" spans="1:20" ht="28.5" customHeight="1">
      <c r="A265" s="142" t="s">
        <v>55</v>
      </c>
      <c r="B265" s="65" t="s">
        <v>546</v>
      </c>
      <c r="C265" s="98"/>
      <c r="D265" s="98">
        <v>5</v>
      </c>
      <c r="E265" s="112">
        <v>5</v>
      </c>
      <c r="F265" s="99">
        <v>10</v>
      </c>
      <c r="G265" s="100">
        <v>2.0299999999999998</v>
      </c>
      <c r="H265" s="100">
        <v>0.18</v>
      </c>
      <c r="I265" s="98"/>
      <c r="J265" s="98"/>
      <c r="K265" s="100">
        <v>0.03</v>
      </c>
      <c r="L265" s="100">
        <v>130</v>
      </c>
      <c r="M265" s="100">
        <v>0.33</v>
      </c>
      <c r="N265" s="100">
        <v>24.5</v>
      </c>
      <c r="O265" s="100">
        <v>26</v>
      </c>
      <c r="P265" s="100">
        <v>43</v>
      </c>
      <c r="Q265" s="100">
        <v>0.04</v>
      </c>
      <c r="R265" s="101">
        <v>2.2999999999999998</v>
      </c>
      <c r="S265" s="103"/>
      <c r="T265" s="98" t="s">
        <v>353</v>
      </c>
    </row>
    <row r="266" spans="1:20" ht="28.5" customHeight="1">
      <c r="A266" s="142" t="s">
        <v>55</v>
      </c>
      <c r="B266" s="65" t="s">
        <v>500</v>
      </c>
      <c r="C266" s="98" t="s">
        <v>307</v>
      </c>
      <c r="D266" s="98">
        <v>75</v>
      </c>
      <c r="E266" s="112">
        <v>75</v>
      </c>
      <c r="F266" s="99">
        <v>117</v>
      </c>
      <c r="G266" s="100">
        <v>6.5</v>
      </c>
      <c r="H266" s="100">
        <v>4.5</v>
      </c>
      <c r="I266" s="100">
        <v>12.2</v>
      </c>
      <c r="J266" s="100">
        <v>0.8</v>
      </c>
      <c r="K266" s="100"/>
      <c r="L266" s="100">
        <v>522</v>
      </c>
      <c r="M266" s="120">
        <f>L266*2.54/1000</f>
        <v>1.3258800000000002</v>
      </c>
      <c r="N266" s="100"/>
      <c r="O266" s="100">
        <v>374</v>
      </c>
      <c r="P266" s="100"/>
      <c r="Q266" s="100"/>
      <c r="R266" s="101"/>
      <c r="S266" s="103">
        <v>50</v>
      </c>
      <c r="T266" s="98"/>
    </row>
    <row r="267" spans="1:20" ht="28.5" customHeight="1">
      <c r="A267" s="142" t="s">
        <v>55</v>
      </c>
      <c r="B267" s="152" t="s">
        <v>534</v>
      </c>
      <c r="C267" s="98" t="s">
        <v>307</v>
      </c>
      <c r="D267" s="98">
        <v>85</v>
      </c>
      <c r="E267" s="112">
        <v>85</v>
      </c>
      <c r="F267" s="99">
        <v>147</v>
      </c>
      <c r="G267" s="100">
        <v>9.8000000000000007</v>
      </c>
      <c r="H267" s="100">
        <v>7.1</v>
      </c>
      <c r="I267" s="100"/>
      <c r="J267" s="100"/>
      <c r="K267" s="100">
        <v>11.6</v>
      </c>
      <c r="L267" s="100">
        <v>379</v>
      </c>
      <c r="M267" s="102">
        <v>1</v>
      </c>
      <c r="N267" s="100"/>
      <c r="O267" s="100"/>
      <c r="P267" s="100"/>
      <c r="Q267" s="100"/>
      <c r="R267" s="101"/>
      <c r="S267" s="103">
        <v>91</v>
      </c>
      <c r="T267" s="98"/>
    </row>
    <row r="268" spans="1:20" ht="28.5" customHeight="1">
      <c r="A268" s="142" t="s">
        <v>55</v>
      </c>
      <c r="B268" s="152" t="s">
        <v>703</v>
      </c>
      <c r="C268" s="98" t="s">
        <v>307</v>
      </c>
      <c r="D268" s="98"/>
      <c r="E268" s="112"/>
      <c r="F268" s="99"/>
      <c r="G268" s="100"/>
      <c r="H268" s="100"/>
      <c r="I268" s="100"/>
      <c r="J268" s="100"/>
      <c r="K268" s="100"/>
      <c r="L268" s="100"/>
      <c r="M268" s="102"/>
      <c r="N268" s="100"/>
      <c r="O268" s="100"/>
      <c r="P268" s="100"/>
      <c r="Q268" s="100"/>
      <c r="R268" s="101"/>
      <c r="S268" s="103"/>
      <c r="T268" s="98"/>
    </row>
    <row r="269" spans="1:20" ht="27" customHeight="1">
      <c r="A269" s="110" t="s">
        <v>219</v>
      </c>
      <c r="B269" s="118" t="s">
        <v>233</v>
      </c>
      <c r="C269" s="98" t="s">
        <v>307</v>
      </c>
      <c r="D269" s="98">
        <v>175</v>
      </c>
      <c r="E269" s="98">
        <v>21.875</v>
      </c>
      <c r="F269" s="103">
        <v>17.38</v>
      </c>
      <c r="G269" s="101">
        <v>0.93</v>
      </c>
      <c r="H269" s="101">
        <v>0.21</v>
      </c>
      <c r="I269" s="101">
        <v>2.84</v>
      </c>
      <c r="J269" s="101">
        <v>0.15</v>
      </c>
      <c r="K269" s="101">
        <v>2.54</v>
      </c>
      <c r="L269" s="101">
        <v>67.875</v>
      </c>
      <c r="M269" s="101">
        <v>0.17499999999999999</v>
      </c>
      <c r="N269" s="101">
        <v>11.88</v>
      </c>
      <c r="O269" s="101">
        <v>5.25</v>
      </c>
      <c r="P269" s="101">
        <v>11.25</v>
      </c>
      <c r="Q269" s="101">
        <v>0.188</v>
      </c>
      <c r="R269" s="101">
        <v>8.2899999999999991</v>
      </c>
      <c r="S269" s="103">
        <v>98</v>
      </c>
      <c r="T269" s="98"/>
    </row>
    <row r="270" spans="1:20" ht="28.5" customHeight="1">
      <c r="A270" s="110" t="s">
        <v>219</v>
      </c>
      <c r="B270" s="65" t="s">
        <v>234</v>
      </c>
      <c r="C270" s="98"/>
      <c r="D270" s="98">
        <v>495</v>
      </c>
      <c r="E270" s="112">
        <v>27.5</v>
      </c>
      <c r="F270" s="99">
        <v>110</v>
      </c>
      <c r="G270" s="100">
        <v>18</v>
      </c>
      <c r="H270" s="100">
        <v>3.6</v>
      </c>
      <c r="I270" s="98">
        <v>0.09</v>
      </c>
      <c r="J270" s="100">
        <v>0.05</v>
      </c>
      <c r="K270" s="100">
        <v>0.08</v>
      </c>
      <c r="L270" s="100">
        <v>38.340000000000003</v>
      </c>
      <c r="M270" s="120">
        <f>L270*2.54/1000</f>
        <v>9.7383600000000015E-2</v>
      </c>
      <c r="N270" s="100">
        <v>304</v>
      </c>
      <c r="O270" s="100">
        <v>95.3</v>
      </c>
      <c r="P270" s="100">
        <v>70.099999999999994</v>
      </c>
      <c r="Q270" s="100">
        <v>0.16</v>
      </c>
      <c r="R270" s="101">
        <v>17.600000000000001</v>
      </c>
      <c r="S270" s="103"/>
      <c r="T270" s="98"/>
    </row>
    <row r="271" spans="1:20" ht="28.5" customHeight="1">
      <c r="A271" s="110" t="s">
        <v>219</v>
      </c>
      <c r="B271" s="65" t="s">
        <v>168</v>
      </c>
      <c r="C271" s="98"/>
      <c r="D271" s="98">
        <v>8</v>
      </c>
      <c r="E271" s="112">
        <v>8</v>
      </c>
      <c r="F271" s="99">
        <v>2</v>
      </c>
      <c r="G271" s="100">
        <v>0.48</v>
      </c>
      <c r="H271" s="100">
        <v>0.02</v>
      </c>
      <c r="I271" s="98"/>
      <c r="J271" s="100"/>
      <c r="K271" s="100">
        <v>0.03</v>
      </c>
      <c r="L271" s="100">
        <v>69.599999999999994</v>
      </c>
      <c r="M271" s="102">
        <v>0.18</v>
      </c>
      <c r="N271" s="100">
        <v>11.2</v>
      </c>
      <c r="O271" s="100">
        <v>5.28</v>
      </c>
      <c r="P271" s="100">
        <v>6.8</v>
      </c>
      <c r="Q271" s="100">
        <v>0.3</v>
      </c>
      <c r="R271" s="101"/>
      <c r="S271" s="103"/>
      <c r="T271" s="98"/>
    </row>
    <row r="272" spans="1:20" ht="28.5" customHeight="1">
      <c r="A272" s="110" t="s">
        <v>219</v>
      </c>
      <c r="B272" s="65" t="s">
        <v>398</v>
      </c>
      <c r="C272" s="98"/>
      <c r="D272" s="98">
        <v>5</v>
      </c>
      <c r="E272" s="98">
        <v>5</v>
      </c>
      <c r="F272" s="99">
        <v>16</v>
      </c>
      <c r="G272" s="100">
        <v>3.25</v>
      </c>
      <c r="H272" s="100">
        <v>0.2</v>
      </c>
      <c r="I272" s="101"/>
      <c r="J272" s="101"/>
      <c r="K272" s="100">
        <v>0.01</v>
      </c>
      <c r="L272" s="100">
        <v>60</v>
      </c>
      <c r="M272" s="100">
        <v>0.15</v>
      </c>
      <c r="N272" s="101">
        <v>60</v>
      </c>
      <c r="O272" s="101">
        <v>100</v>
      </c>
      <c r="P272" s="101">
        <v>60</v>
      </c>
      <c r="Q272" s="101">
        <v>0.15</v>
      </c>
      <c r="R272" s="101">
        <v>0.95</v>
      </c>
      <c r="S272" s="103"/>
      <c r="T272" s="98"/>
    </row>
    <row r="273" spans="1:20" ht="27.75" customHeight="1">
      <c r="A273" s="110" t="s">
        <v>219</v>
      </c>
      <c r="B273" s="65" t="s">
        <v>36</v>
      </c>
      <c r="C273" s="98" t="s">
        <v>37</v>
      </c>
      <c r="D273" s="98">
        <v>85</v>
      </c>
      <c r="E273" s="98">
        <v>85</v>
      </c>
      <c r="F273" s="99">
        <v>190</v>
      </c>
      <c r="G273" s="100">
        <v>14</v>
      </c>
      <c r="H273" s="100">
        <v>8</v>
      </c>
      <c r="I273" s="101"/>
      <c r="J273" s="101"/>
      <c r="K273" s="100">
        <v>9</v>
      </c>
      <c r="L273" s="100">
        <v>770</v>
      </c>
      <c r="M273" s="120">
        <f t="shared" ref="M273:M284" si="2">L273*2.54/1000</f>
        <v>1.9558</v>
      </c>
      <c r="N273" s="101"/>
      <c r="O273" s="101"/>
      <c r="P273" s="101"/>
      <c r="Q273" s="101"/>
      <c r="R273" s="101"/>
      <c r="S273" s="103"/>
      <c r="T273" s="98"/>
    </row>
    <row r="274" spans="1:20" ht="27.75" customHeight="1">
      <c r="A274" s="110" t="s">
        <v>219</v>
      </c>
      <c r="B274" s="65" t="s">
        <v>99</v>
      </c>
      <c r="C274" s="98" t="s">
        <v>37</v>
      </c>
      <c r="D274" s="98">
        <v>85</v>
      </c>
      <c r="E274" s="98">
        <v>85</v>
      </c>
      <c r="F274" s="99">
        <v>195</v>
      </c>
      <c r="G274" s="100">
        <v>12</v>
      </c>
      <c r="H274" s="100">
        <v>7</v>
      </c>
      <c r="I274" s="101"/>
      <c r="J274" s="101"/>
      <c r="K274" s="100">
        <v>22</v>
      </c>
      <c r="L274" s="100">
        <v>350</v>
      </c>
      <c r="M274" s="120">
        <f t="shared" si="2"/>
        <v>0.88900000000000001</v>
      </c>
      <c r="N274" s="101"/>
      <c r="O274" s="101"/>
      <c r="P274" s="101"/>
      <c r="Q274" s="101"/>
      <c r="R274" s="101"/>
      <c r="S274" s="103"/>
      <c r="T274" s="98"/>
    </row>
    <row r="275" spans="1:20" ht="27.75" customHeight="1">
      <c r="A275" s="110" t="s">
        <v>219</v>
      </c>
      <c r="B275" s="65" t="s">
        <v>155</v>
      </c>
      <c r="C275" s="98" t="s">
        <v>37</v>
      </c>
      <c r="D275" s="98">
        <v>85</v>
      </c>
      <c r="E275" s="98">
        <v>85</v>
      </c>
      <c r="F275" s="99">
        <v>190</v>
      </c>
      <c r="G275" s="100">
        <v>11</v>
      </c>
      <c r="H275" s="100">
        <v>12</v>
      </c>
      <c r="I275" s="101"/>
      <c r="J275" s="101"/>
      <c r="K275" s="100">
        <v>9</v>
      </c>
      <c r="L275" s="100">
        <v>630</v>
      </c>
      <c r="M275" s="120">
        <f t="shared" si="2"/>
        <v>1.6002000000000001</v>
      </c>
      <c r="N275" s="101"/>
      <c r="O275" s="101"/>
      <c r="P275" s="101"/>
      <c r="Q275" s="101"/>
      <c r="R275" s="101"/>
      <c r="S275" s="103"/>
      <c r="T275" s="98"/>
    </row>
    <row r="276" spans="1:20" ht="27.75" customHeight="1">
      <c r="A276" s="110" t="s">
        <v>219</v>
      </c>
      <c r="B276" s="65" t="s">
        <v>40</v>
      </c>
      <c r="C276" s="98" t="s">
        <v>68</v>
      </c>
      <c r="D276" s="98">
        <v>100</v>
      </c>
      <c r="E276" s="98">
        <v>100</v>
      </c>
      <c r="F276" s="99">
        <v>298</v>
      </c>
      <c r="G276" s="100">
        <v>12.5</v>
      </c>
      <c r="H276" s="100">
        <v>22.6</v>
      </c>
      <c r="I276" s="101"/>
      <c r="J276" s="101"/>
      <c r="K276" s="100">
        <v>11.2</v>
      </c>
      <c r="L276" s="100">
        <v>300</v>
      </c>
      <c r="M276" s="120">
        <f t="shared" si="2"/>
        <v>0.76200000000000001</v>
      </c>
      <c r="N276" s="100">
        <v>140</v>
      </c>
      <c r="O276" s="100">
        <v>35</v>
      </c>
      <c r="P276" s="100">
        <v>260</v>
      </c>
      <c r="Q276" s="100">
        <v>4.5</v>
      </c>
      <c r="R276" s="101"/>
      <c r="S276" s="103"/>
      <c r="T276" s="98" t="s">
        <v>39</v>
      </c>
    </row>
    <row r="277" spans="1:20" ht="27.75" customHeight="1">
      <c r="A277" s="148" t="s">
        <v>216</v>
      </c>
      <c r="B277" s="65" t="s">
        <v>440</v>
      </c>
      <c r="C277" s="98"/>
      <c r="D277" s="98">
        <v>100</v>
      </c>
      <c r="E277" s="98">
        <v>100</v>
      </c>
      <c r="F277" s="99">
        <v>23</v>
      </c>
      <c r="G277" s="100">
        <v>1.3</v>
      </c>
      <c r="H277" s="100">
        <v>0.2</v>
      </c>
      <c r="I277" s="101"/>
      <c r="J277" s="101">
        <v>1.8</v>
      </c>
      <c r="K277" s="100">
        <v>5.2</v>
      </c>
      <c r="L277" s="100">
        <v>5</v>
      </c>
      <c r="M277" s="120">
        <f t="shared" si="2"/>
        <v>1.2699999999999999E-2</v>
      </c>
      <c r="N277" s="100">
        <v>200</v>
      </c>
      <c r="O277" s="100">
        <v>43</v>
      </c>
      <c r="P277" s="100">
        <v>27</v>
      </c>
      <c r="Q277" s="100">
        <v>0.3</v>
      </c>
      <c r="R277" s="101">
        <v>92.7</v>
      </c>
      <c r="S277" s="103">
        <v>15.9</v>
      </c>
      <c r="T277" s="98" t="s">
        <v>46</v>
      </c>
    </row>
    <row r="278" spans="1:20" ht="27" customHeight="1">
      <c r="A278" s="148" t="s">
        <v>216</v>
      </c>
      <c r="B278" s="65" t="s">
        <v>313</v>
      </c>
      <c r="C278" s="98"/>
      <c r="D278" s="98">
        <v>1020</v>
      </c>
      <c r="E278" s="98">
        <v>1020</v>
      </c>
      <c r="F278" s="99">
        <v>235</v>
      </c>
      <c r="G278" s="100">
        <v>13.26</v>
      </c>
      <c r="H278" s="100">
        <v>2.04</v>
      </c>
      <c r="I278" s="101"/>
      <c r="J278" s="100">
        <v>18.36</v>
      </c>
      <c r="K278" s="100">
        <v>53.04</v>
      </c>
      <c r="L278" s="100">
        <v>51</v>
      </c>
      <c r="M278" s="120">
        <f>L278*2.54/1000</f>
        <v>0.12953999999999999</v>
      </c>
      <c r="N278" s="101">
        <v>29</v>
      </c>
      <c r="O278" s="101">
        <v>1.2</v>
      </c>
      <c r="P278" s="101">
        <v>2.9</v>
      </c>
      <c r="Q278" s="101">
        <v>0.04</v>
      </c>
      <c r="R278" s="101">
        <v>938.4</v>
      </c>
      <c r="S278" s="103">
        <v>159</v>
      </c>
      <c r="T278" s="98" t="s">
        <v>372</v>
      </c>
    </row>
    <row r="279" spans="1:20" ht="27" customHeight="1">
      <c r="A279" s="148" t="s">
        <v>216</v>
      </c>
      <c r="B279" s="65" t="s">
        <v>550</v>
      </c>
      <c r="C279" s="98"/>
      <c r="D279" s="98"/>
      <c r="E279" s="98"/>
      <c r="F279" s="99"/>
      <c r="G279" s="100"/>
      <c r="H279" s="100"/>
      <c r="I279" s="101"/>
      <c r="J279" s="100"/>
      <c r="K279" s="100"/>
      <c r="L279" s="100"/>
      <c r="M279" s="120"/>
      <c r="N279" s="101"/>
      <c r="O279" s="101"/>
      <c r="P279" s="101"/>
      <c r="Q279" s="101"/>
      <c r="R279" s="101"/>
      <c r="S279" s="103">
        <v>78</v>
      </c>
      <c r="T279" s="98"/>
    </row>
    <row r="280" spans="1:20" ht="27" customHeight="1">
      <c r="A280" s="148" t="s">
        <v>216</v>
      </c>
      <c r="B280" s="65" t="s">
        <v>438</v>
      </c>
      <c r="C280" s="98"/>
      <c r="D280" s="98">
        <v>99</v>
      </c>
      <c r="E280" s="98">
        <v>99</v>
      </c>
      <c r="F280" s="99">
        <v>27</v>
      </c>
      <c r="G280" s="100">
        <v>1.98</v>
      </c>
      <c r="H280" s="100">
        <v>0.3</v>
      </c>
      <c r="I280" s="101"/>
      <c r="J280" s="100">
        <v>2.48</v>
      </c>
      <c r="K280" s="100">
        <v>5.35</v>
      </c>
      <c r="L280" s="100">
        <v>0.99</v>
      </c>
      <c r="M280" s="120">
        <f>L280*2.54/1000</f>
        <v>2.5146000000000001E-3</v>
      </c>
      <c r="N280" s="101">
        <v>316.8</v>
      </c>
      <c r="O280" s="101">
        <v>99</v>
      </c>
      <c r="P280" s="101">
        <v>35.64</v>
      </c>
      <c r="Q280" s="101">
        <v>0.99</v>
      </c>
      <c r="R280" s="101">
        <v>90.09</v>
      </c>
      <c r="S280" s="103"/>
      <c r="T280" s="124" t="s">
        <v>437</v>
      </c>
    </row>
    <row r="281" spans="1:20" ht="27" customHeight="1">
      <c r="A281" s="148" t="s">
        <v>216</v>
      </c>
      <c r="B281" s="65" t="s">
        <v>643</v>
      </c>
      <c r="C281" s="98"/>
      <c r="D281" s="98">
        <v>177</v>
      </c>
      <c r="E281" s="98">
        <v>177</v>
      </c>
      <c r="F281" s="99">
        <v>65</v>
      </c>
      <c r="G281" s="100">
        <v>1.77</v>
      </c>
      <c r="H281" s="100">
        <v>0.18</v>
      </c>
      <c r="I281" s="101"/>
      <c r="J281" s="100">
        <v>2.83</v>
      </c>
      <c r="K281" s="100">
        <v>15.58</v>
      </c>
      <c r="L281" s="100">
        <v>3.54</v>
      </c>
      <c r="M281" s="120">
        <f>L281*2.54/1000</f>
        <v>8.9916000000000006E-3</v>
      </c>
      <c r="N281" s="101">
        <v>265.5</v>
      </c>
      <c r="O281" s="101">
        <v>37.17</v>
      </c>
      <c r="P281" s="101">
        <v>58.41</v>
      </c>
      <c r="Q281" s="101">
        <v>0.35</v>
      </c>
      <c r="R281" s="101">
        <v>157.53</v>
      </c>
      <c r="S281" s="103">
        <v>71</v>
      </c>
      <c r="T281" s="124" t="s">
        <v>644</v>
      </c>
    </row>
    <row r="282" spans="1:20" ht="27.75" customHeight="1">
      <c r="A282" s="148" t="s">
        <v>216</v>
      </c>
      <c r="B282" s="118" t="s">
        <v>439</v>
      </c>
      <c r="C282" s="98"/>
      <c r="D282" s="98">
        <v>100</v>
      </c>
      <c r="E282" s="98">
        <v>100</v>
      </c>
      <c r="F282" s="103">
        <v>139</v>
      </c>
      <c r="G282" s="101">
        <v>10.199999999999999</v>
      </c>
      <c r="H282" s="101">
        <v>1.9</v>
      </c>
      <c r="I282" s="101"/>
      <c r="J282" s="101"/>
      <c r="K282" s="101">
        <v>20.3</v>
      </c>
      <c r="L282" s="101">
        <v>340</v>
      </c>
      <c r="M282" s="120">
        <f t="shared" si="2"/>
        <v>0.86360000000000003</v>
      </c>
      <c r="N282" s="101">
        <v>95</v>
      </c>
      <c r="O282" s="101">
        <v>42</v>
      </c>
      <c r="P282" s="101">
        <v>90</v>
      </c>
      <c r="Q282" s="101">
        <v>1.5</v>
      </c>
      <c r="R282" s="101">
        <v>66.3</v>
      </c>
      <c r="S282" s="103">
        <v>20</v>
      </c>
      <c r="T282" s="98"/>
    </row>
    <row r="283" spans="1:20" ht="27" customHeight="1">
      <c r="A283" s="148" t="s">
        <v>216</v>
      </c>
      <c r="B283" s="65" t="s">
        <v>399</v>
      </c>
      <c r="C283" s="98"/>
      <c r="D283" s="98">
        <v>26</v>
      </c>
      <c r="E283" s="98">
        <v>26</v>
      </c>
      <c r="F283" s="99">
        <v>6</v>
      </c>
      <c r="G283" s="100">
        <v>0.23</v>
      </c>
      <c r="H283" s="100">
        <v>0.05</v>
      </c>
      <c r="I283" s="101"/>
      <c r="J283" s="100">
        <v>0.6</v>
      </c>
      <c r="K283" s="100">
        <v>1.33</v>
      </c>
      <c r="L283" s="100">
        <v>0.26</v>
      </c>
      <c r="M283" s="120">
        <f t="shared" si="2"/>
        <v>6.6040000000000001E-4</v>
      </c>
      <c r="N283" s="101">
        <v>49.4</v>
      </c>
      <c r="O283" s="101">
        <v>2.86</v>
      </c>
      <c r="P283" s="101">
        <v>5.72</v>
      </c>
      <c r="Q283" s="101">
        <v>0.1</v>
      </c>
      <c r="R283" s="101">
        <v>24.18</v>
      </c>
      <c r="S283" s="103">
        <v>21</v>
      </c>
      <c r="T283" s="98"/>
    </row>
    <row r="284" spans="1:20" ht="27" customHeight="1">
      <c r="A284" s="148" t="s">
        <v>216</v>
      </c>
      <c r="B284" s="65" t="s">
        <v>249</v>
      </c>
      <c r="C284" s="98"/>
      <c r="D284" s="98">
        <v>10</v>
      </c>
      <c r="E284" s="98">
        <v>10</v>
      </c>
      <c r="F284" s="99">
        <v>3</v>
      </c>
      <c r="G284" s="100">
        <v>0.11</v>
      </c>
      <c r="H284" s="100">
        <v>0.01</v>
      </c>
      <c r="I284" s="101"/>
      <c r="J284" s="100">
        <v>0.14000000000000001</v>
      </c>
      <c r="K284" s="100">
        <v>0.72</v>
      </c>
      <c r="L284" s="100">
        <v>0.4</v>
      </c>
      <c r="M284" s="120">
        <f t="shared" si="2"/>
        <v>1.016E-3</v>
      </c>
      <c r="N284" s="101">
        <v>29</v>
      </c>
      <c r="O284" s="101">
        <v>1.2</v>
      </c>
      <c r="P284" s="101">
        <v>2.9</v>
      </c>
      <c r="Q284" s="101">
        <v>0.04</v>
      </c>
      <c r="R284" s="101">
        <v>9.1</v>
      </c>
      <c r="S284" s="103"/>
      <c r="T284" s="98" t="s">
        <v>250</v>
      </c>
    </row>
    <row r="285" spans="1:20" ht="27" customHeight="1">
      <c r="A285" s="148" t="s">
        <v>216</v>
      </c>
      <c r="B285" s="65" t="s">
        <v>374</v>
      </c>
      <c r="C285" s="98"/>
      <c r="D285" s="98">
        <v>165</v>
      </c>
      <c r="E285" s="98">
        <v>165</v>
      </c>
      <c r="F285" s="99">
        <v>31</v>
      </c>
      <c r="G285" s="100">
        <v>1.1599999999999999</v>
      </c>
      <c r="H285" s="100">
        <v>0.17</v>
      </c>
      <c r="I285" s="101"/>
      <c r="J285" s="100">
        <v>1.65</v>
      </c>
      <c r="K285" s="100">
        <v>7.76</v>
      </c>
      <c r="L285" s="100">
        <v>4.95</v>
      </c>
      <c r="M285" s="120">
        <f>L285*2.54/1000</f>
        <v>1.2573000000000001E-2</v>
      </c>
      <c r="N285" s="101">
        <v>346.5</v>
      </c>
      <c r="O285" s="101">
        <v>11.55</v>
      </c>
      <c r="P285" s="101">
        <v>42.9</v>
      </c>
      <c r="Q285" s="101">
        <v>0.33</v>
      </c>
      <c r="R285" s="101">
        <v>155.1</v>
      </c>
      <c r="S285" s="103"/>
      <c r="T285" s="124" t="s">
        <v>400</v>
      </c>
    </row>
    <row r="286" spans="1:20" ht="27" customHeight="1">
      <c r="A286" s="148" t="s">
        <v>216</v>
      </c>
      <c r="B286" s="65" t="s">
        <v>373</v>
      </c>
      <c r="C286" s="98"/>
      <c r="D286" s="98">
        <v>135</v>
      </c>
      <c r="E286" s="98">
        <v>135</v>
      </c>
      <c r="F286" s="99">
        <v>103</v>
      </c>
      <c r="G286" s="100">
        <v>2.16</v>
      </c>
      <c r="H286" s="100">
        <v>0.14000000000000001</v>
      </c>
      <c r="I286" s="101"/>
      <c r="J286" s="100">
        <v>1.76</v>
      </c>
      <c r="K286" s="100">
        <v>23.76</v>
      </c>
      <c r="L286" s="100">
        <v>1.35</v>
      </c>
      <c r="M286" s="120">
        <f>L286*2.54/1000</f>
        <v>3.4290000000000002E-3</v>
      </c>
      <c r="N286" s="101">
        <v>553.5</v>
      </c>
      <c r="O286" s="101">
        <v>4.05</v>
      </c>
      <c r="P286" s="101">
        <v>54</v>
      </c>
      <c r="Q286" s="101">
        <v>0.54</v>
      </c>
      <c r="R286" s="101">
        <v>106.65</v>
      </c>
      <c r="S286" s="103">
        <v>51</v>
      </c>
      <c r="T286" s="98" t="s">
        <v>250</v>
      </c>
    </row>
    <row r="287" spans="1:20" ht="27" customHeight="1">
      <c r="A287" s="148" t="s">
        <v>216</v>
      </c>
      <c r="B287" s="65" t="s">
        <v>695</v>
      </c>
      <c r="C287" s="98" t="s">
        <v>390</v>
      </c>
      <c r="D287" s="98">
        <v>360</v>
      </c>
      <c r="E287" s="98">
        <v>100</v>
      </c>
      <c r="F287" s="99">
        <v>111</v>
      </c>
      <c r="G287" s="100">
        <v>2.2999999999999998</v>
      </c>
      <c r="H287" s="100">
        <v>3.1</v>
      </c>
      <c r="I287" s="101">
        <v>17.399999999999999</v>
      </c>
      <c r="J287" s="100">
        <v>2.2000000000000002</v>
      </c>
      <c r="K287" s="100"/>
      <c r="L287" s="100">
        <v>37</v>
      </c>
      <c r="M287" s="120">
        <v>0</v>
      </c>
      <c r="N287" s="101"/>
      <c r="O287" s="101"/>
      <c r="P287" s="101"/>
      <c r="Q287" s="101"/>
      <c r="R287" s="101"/>
      <c r="S287" s="103">
        <v>49.4444444444444</v>
      </c>
      <c r="T287" s="98"/>
    </row>
    <row r="288" spans="1:20" ht="27" customHeight="1">
      <c r="A288" s="148" t="s">
        <v>216</v>
      </c>
      <c r="B288" s="65" t="s">
        <v>607</v>
      </c>
      <c r="C288" s="98"/>
      <c r="D288" s="98">
        <v>100</v>
      </c>
      <c r="E288" s="98">
        <v>100</v>
      </c>
      <c r="F288" s="99">
        <v>54</v>
      </c>
      <c r="G288" s="100">
        <v>0.88</v>
      </c>
      <c r="H288" s="100">
        <v>0.15</v>
      </c>
      <c r="I288" s="101"/>
      <c r="J288" s="100">
        <v>3.65</v>
      </c>
      <c r="K288" s="100">
        <v>13.14</v>
      </c>
      <c r="L288" s="100">
        <v>36.5</v>
      </c>
      <c r="M288" s="120">
        <f>L288*2.54/1000</f>
        <v>9.2710000000000015E-2</v>
      </c>
      <c r="N288" s="101">
        <v>394.2</v>
      </c>
      <c r="O288" s="101">
        <v>39.42</v>
      </c>
      <c r="P288" s="101">
        <v>35.04</v>
      </c>
      <c r="Q288" s="101">
        <v>0.28999999999999998</v>
      </c>
      <c r="R288" s="101">
        <v>89</v>
      </c>
      <c r="S288" s="103"/>
      <c r="T288" s="98" t="s">
        <v>608</v>
      </c>
    </row>
    <row r="289" spans="1:20" ht="27" customHeight="1">
      <c r="A289" s="148" t="s">
        <v>216</v>
      </c>
      <c r="B289" s="65" t="s">
        <v>401</v>
      </c>
      <c r="C289" s="98"/>
      <c r="D289" s="98">
        <v>98</v>
      </c>
      <c r="E289" s="98">
        <v>98</v>
      </c>
      <c r="F289" s="99">
        <v>14</v>
      </c>
      <c r="G289" s="100">
        <v>0.98</v>
      </c>
      <c r="H289" s="100">
        <v>0.1</v>
      </c>
      <c r="I289" s="101"/>
      <c r="J289" s="100">
        <v>1.08</v>
      </c>
      <c r="K289" s="100">
        <v>2.94</v>
      </c>
      <c r="L289" s="100">
        <v>0.98</v>
      </c>
      <c r="M289" s="120">
        <f>L289*2.54/1000</f>
        <v>2.4892E-3</v>
      </c>
      <c r="N289" s="101">
        <v>196</v>
      </c>
      <c r="O289" s="101">
        <v>25.48</v>
      </c>
      <c r="P289" s="101">
        <v>35.28</v>
      </c>
      <c r="Q289" s="101">
        <v>0.28999999999999998</v>
      </c>
      <c r="R289" s="101">
        <v>93.1</v>
      </c>
      <c r="S289" s="103">
        <v>49.3333333333333</v>
      </c>
      <c r="T289" s="98" t="s">
        <v>402</v>
      </c>
    </row>
    <row r="290" spans="1:20" ht="27" customHeight="1">
      <c r="A290" s="148" t="s">
        <v>216</v>
      </c>
      <c r="B290" s="65" t="s">
        <v>421</v>
      </c>
      <c r="C290" s="98"/>
      <c r="D290" s="98">
        <v>150</v>
      </c>
      <c r="E290" s="98">
        <v>150</v>
      </c>
      <c r="F290" s="99">
        <v>138</v>
      </c>
      <c r="G290" s="100">
        <v>5.4</v>
      </c>
      <c r="H290" s="100">
        <v>2.5499999999999998</v>
      </c>
      <c r="I290" s="101"/>
      <c r="J290" s="100">
        <v>4.5</v>
      </c>
      <c r="K290" s="100">
        <v>25.2</v>
      </c>
      <c r="L290" s="100"/>
      <c r="M290" s="120"/>
      <c r="N290" s="101">
        <v>435</v>
      </c>
      <c r="O290" s="101">
        <v>4.5</v>
      </c>
      <c r="P290" s="101">
        <v>150</v>
      </c>
      <c r="Q290" s="101">
        <v>1.2</v>
      </c>
      <c r="R290" s="101">
        <v>115.5</v>
      </c>
      <c r="S290" s="103">
        <v>138</v>
      </c>
      <c r="T290" s="98" t="s">
        <v>422</v>
      </c>
    </row>
    <row r="291" spans="1:20" ht="27" customHeight="1">
      <c r="A291" s="148" t="s">
        <v>216</v>
      </c>
      <c r="B291" s="65" t="s">
        <v>435</v>
      </c>
      <c r="C291" s="98"/>
      <c r="D291" s="98">
        <v>138</v>
      </c>
      <c r="E291" s="98">
        <v>138</v>
      </c>
      <c r="F291" s="99">
        <v>186</v>
      </c>
      <c r="G291" s="100">
        <v>16.149999999999999</v>
      </c>
      <c r="H291" s="100">
        <v>8.56</v>
      </c>
      <c r="I291" s="101"/>
      <c r="J291" s="100">
        <v>6.9</v>
      </c>
      <c r="K291" s="100">
        <v>12.14</v>
      </c>
      <c r="L291" s="100">
        <v>1.38</v>
      </c>
      <c r="M291" s="120"/>
      <c r="N291" s="101">
        <v>814.2</v>
      </c>
      <c r="O291" s="101">
        <v>80.040000000000006</v>
      </c>
      <c r="P291" s="101">
        <v>234.6</v>
      </c>
      <c r="Q291" s="101">
        <v>3.73</v>
      </c>
      <c r="R291" s="101">
        <v>97.98</v>
      </c>
      <c r="S291" s="103"/>
      <c r="T291" s="98" t="s">
        <v>436</v>
      </c>
    </row>
    <row r="292" spans="1:20" ht="27" customHeight="1">
      <c r="A292" s="148" t="s">
        <v>216</v>
      </c>
      <c r="B292" s="65" t="s">
        <v>443</v>
      </c>
      <c r="C292" s="98"/>
      <c r="D292" s="98">
        <v>72</v>
      </c>
      <c r="E292" s="98">
        <v>72</v>
      </c>
      <c r="F292" s="99">
        <v>16</v>
      </c>
      <c r="G292" s="100">
        <v>0.79</v>
      </c>
      <c r="H292" s="100">
        <v>7.0000000000000007E-2</v>
      </c>
      <c r="I292" s="101"/>
      <c r="J292" s="100">
        <v>1.58</v>
      </c>
      <c r="K292" s="100">
        <v>3.67</v>
      </c>
      <c r="L292" s="100"/>
      <c r="M292" s="120"/>
      <c r="N292" s="101">
        <v>158.4</v>
      </c>
      <c r="O292" s="101">
        <v>12.96</v>
      </c>
      <c r="P292" s="101">
        <v>12.24</v>
      </c>
      <c r="Q292" s="101">
        <v>0.22</v>
      </c>
      <c r="R292" s="101">
        <v>66.959999999999994</v>
      </c>
      <c r="S292" s="103">
        <v>64</v>
      </c>
      <c r="T292" s="98" t="s">
        <v>442</v>
      </c>
    </row>
    <row r="293" spans="1:20" ht="27" customHeight="1">
      <c r="A293" s="148" t="s">
        <v>216</v>
      </c>
      <c r="B293" s="65" t="s">
        <v>571</v>
      </c>
      <c r="C293" s="98" t="s">
        <v>307</v>
      </c>
      <c r="D293" s="98">
        <v>200</v>
      </c>
      <c r="E293" s="98">
        <v>100</v>
      </c>
      <c r="F293" s="99">
        <v>14</v>
      </c>
      <c r="G293" s="100">
        <v>1.7</v>
      </c>
      <c r="H293" s="100">
        <v>0.1</v>
      </c>
      <c r="I293" s="101">
        <v>1.3</v>
      </c>
      <c r="J293" s="100">
        <v>1.3</v>
      </c>
      <c r="K293" s="100"/>
      <c r="L293" s="100">
        <v>2</v>
      </c>
      <c r="M293" s="120">
        <v>0</v>
      </c>
      <c r="N293" s="101"/>
      <c r="O293" s="101"/>
      <c r="P293" s="101"/>
      <c r="Q293" s="101"/>
      <c r="R293" s="101"/>
      <c r="S293" s="103">
        <v>19</v>
      </c>
      <c r="T293" s="98"/>
    </row>
    <row r="294" spans="1:20" ht="27" customHeight="1">
      <c r="A294" s="148" t="s">
        <v>216</v>
      </c>
      <c r="B294" s="65" t="s">
        <v>515</v>
      </c>
      <c r="C294" s="98"/>
      <c r="D294" s="98">
        <v>133.30000000000001</v>
      </c>
      <c r="E294" s="98">
        <v>133.30000000000001</v>
      </c>
      <c r="F294" s="99">
        <v>128</v>
      </c>
      <c r="G294" s="100">
        <v>2.35</v>
      </c>
      <c r="H294" s="100">
        <v>0.32</v>
      </c>
      <c r="I294" s="101"/>
      <c r="J294" s="100"/>
      <c r="K294" s="100">
        <v>28.17</v>
      </c>
      <c r="L294" s="100">
        <v>408.92</v>
      </c>
      <c r="M294" s="102">
        <v>1.05</v>
      </c>
      <c r="N294" s="101">
        <v>474.05</v>
      </c>
      <c r="O294" s="101">
        <v>17.22</v>
      </c>
      <c r="P294" s="101">
        <v>52.53</v>
      </c>
      <c r="Q294" s="101">
        <v>0.59</v>
      </c>
      <c r="R294" s="101">
        <v>98.641999999999996</v>
      </c>
      <c r="S294" s="103"/>
      <c r="T294" s="98" t="s">
        <v>514</v>
      </c>
    </row>
    <row r="295" spans="1:20" ht="27" customHeight="1">
      <c r="A295" s="148" t="s">
        <v>216</v>
      </c>
      <c r="B295" s="65" t="s">
        <v>519</v>
      </c>
      <c r="C295" s="98"/>
      <c r="D295" s="98">
        <v>2450</v>
      </c>
      <c r="E295" s="98">
        <v>2450</v>
      </c>
      <c r="F295" s="99">
        <v>392</v>
      </c>
      <c r="G295" s="100">
        <v>12.25</v>
      </c>
      <c r="H295" s="100">
        <v>2.4500000000000002</v>
      </c>
      <c r="I295" s="101"/>
      <c r="J295" s="100"/>
      <c r="K295" s="100">
        <v>93.1</v>
      </c>
      <c r="L295" s="100">
        <v>24.5</v>
      </c>
      <c r="M295" s="120">
        <f>L295*2.54/1000</f>
        <v>6.2230000000000001E-2</v>
      </c>
      <c r="N295" s="101">
        <v>4900</v>
      </c>
      <c r="O295" s="101">
        <v>465.5</v>
      </c>
      <c r="P295" s="101">
        <v>441</v>
      </c>
      <c r="Q295" s="101">
        <v>4.9000000000000004</v>
      </c>
      <c r="R295" s="101">
        <v>2327.5</v>
      </c>
      <c r="S295" s="103"/>
      <c r="T295" s="98" t="s">
        <v>520</v>
      </c>
    </row>
    <row r="296" spans="1:20" ht="27" customHeight="1">
      <c r="A296" s="148" t="s">
        <v>216</v>
      </c>
      <c r="B296" s="65" t="s">
        <v>528</v>
      </c>
      <c r="C296" s="98"/>
      <c r="D296" s="98"/>
      <c r="E296" s="98"/>
      <c r="F296" s="99">
        <v>4</v>
      </c>
      <c r="G296" s="100">
        <v>0.1</v>
      </c>
      <c r="H296" s="100">
        <v>0</v>
      </c>
      <c r="I296" s="101"/>
      <c r="J296" s="100"/>
      <c r="K296" s="100">
        <v>0.8</v>
      </c>
      <c r="L296" s="100">
        <v>3</v>
      </c>
      <c r="M296" s="120">
        <f>L296*2.54/1000</f>
        <v>7.62E-3</v>
      </c>
      <c r="N296" s="101">
        <v>46</v>
      </c>
      <c r="O296" s="101">
        <v>5</v>
      </c>
      <c r="P296" s="101">
        <v>3</v>
      </c>
      <c r="Q296" s="101">
        <v>0</v>
      </c>
      <c r="R296" s="101"/>
      <c r="S296" s="103"/>
      <c r="T296" s="98" t="s">
        <v>529</v>
      </c>
    </row>
    <row r="297" spans="1:20" ht="27" customHeight="1">
      <c r="A297" s="148" t="s">
        <v>216</v>
      </c>
      <c r="B297" s="65" t="s">
        <v>544</v>
      </c>
      <c r="C297" s="98"/>
      <c r="D297" s="98"/>
      <c r="E297" s="98"/>
      <c r="F297" s="99">
        <v>188.9</v>
      </c>
      <c r="G297" s="100">
        <v>2.7</v>
      </c>
      <c r="H297" s="100">
        <v>13.3</v>
      </c>
      <c r="I297" s="101"/>
      <c r="J297" s="100">
        <v>1.4</v>
      </c>
      <c r="K297" s="100">
        <v>0.8</v>
      </c>
      <c r="L297" s="100">
        <v>113</v>
      </c>
      <c r="M297" s="120">
        <f>L297*2.54/1000</f>
        <v>0.28702</v>
      </c>
      <c r="N297" s="101">
        <v>431</v>
      </c>
      <c r="O297" s="101">
        <v>20.2</v>
      </c>
      <c r="P297" s="101"/>
      <c r="Q297" s="101">
        <v>0.6</v>
      </c>
      <c r="R297" s="101"/>
      <c r="S297" s="103"/>
      <c r="T297" s="98" t="s">
        <v>545</v>
      </c>
    </row>
    <row r="298" spans="1:20" ht="27" customHeight="1">
      <c r="A298" s="137" t="s">
        <v>213</v>
      </c>
      <c r="B298" s="65" t="s">
        <v>97</v>
      </c>
      <c r="C298" s="98"/>
      <c r="D298" s="98">
        <v>77</v>
      </c>
      <c r="E298" s="98">
        <v>77</v>
      </c>
      <c r="F298" s="99">
        <v>115</v>
      </c>
      <c r="G298" s="100">
        <v>0.71</v>
      </c>
      <c r="H298" s="100">
        <v>11.37</v>
      </c>
      <c r="I298" s="101"/>
      <c r="J298" s="101">
        <v>0.72</v>
      </c>
      <c r="K298" s="100">
        <v>2.96</v>
      </c>
      <c r="L298" s="100">
        <v>104.7</v>
      </c>
      <c r="M298" s="100">
        <v>0.27</v>
      </c>
      <c r="N298" s="101">
        <v>2040</v>
      </c>
      <c r="O298" s="101">
        <v>438.6</v>
      </c>
      <c r="P298" s="101">
        <v>275.39999999999998</v>
      </c>
      <c r="Q298" s="101">
        <v>3.06</v>
      </c>
      <c r="R298" s="101">
        <v>60.83</v>
      </c>
      <c r="S298" s="103"/>
      <c r="T298" s="98"/>
    </row>
    <row r="299" spans="1:20" ht="27" customHeight="1">
      <c r="A299" s="137" t="s">
        <v>213</v>
      </c>
      <c r="B299" s="65" t="s">
        <v>509</v>
      </c>
      <c r="C299" s="98" t="s">
        <v>307</v>
      </c>
      <c r="D299" s="98">
        <v>95</v>
      </c>
      <c r="E299" s="98">
        <v>95</v>
      </c>
      <c r="F299" s="99">
        <v>156</v>
      </c>
      <c r="G299" s="100">
        <v>3.4</v>
      </c>
      <c r="H299" s="100">
        <v>10.3</v>
      </c>
      <c r="I299" s="100">
        <v>11.9</v>
      </c>
      <c r="J299" s="101">
        <v>9.9</v>
      </c>
      <c r="K299" s="100"/>
      <c r="L299" s="100">
        <v>508</v>
      </c>
      <c r="M299" s="102">
        <v>1.3</v>
      </c>
      <c r="N299" s="101"/>
      <c r="O299" s="101"/>
      <c r="P299" s="101"/>
      <c r="Q299" s="101"/>
      <c r="R299" s="101"/>
      <c r="S299" s="103">
        <v>95</v>
      </c>
      <c r="T299" s="98"/>
    </row>
    <row r="300" spans="1:20" ht="27" customHeight="1">
      <c r="A300" s="137" t="s">
        <v>213</v>
      </c>
      <c r="B300" s="65" t="s">
        <v>508</v>
      </c>
      <c r="C300" s="98" t="s">
        <v>307</v>
      </c>
      <c r="D300" s="98">
        <v>110</v>
      </c>
      <c r="E300" s="98">
        <v>110</v>
      </c>
      <c r="F300" s="99">
        <v>153</v>
      </c>
      <c r="G300" s="100">
        <v>2</v>
      </c>
      <c r="H300" s="100">
        <v>9.5</v>
      </c>
      <c r="I300" s="100">
        <v>14.1</v>
      </c>
      <c r="J300" s="101">
        <v>1.4</v>
      </c>
      <c r="K300" s="100"/>
      <c r="L300" s="100">
        <v>428</v>
      </c>
      <c r="M300" s="102">
        <v>1.1000000000000001</v>
      </c>
      <c r="N300" s="101"/>
      <c r="O300" s="101"/>
      <c r="P300" s="101"/>
      <c r="Q300" s="101"/>
      <c r="R300" s="101"/>
      <c r="S300" s="103">
        <v>98</v>
      </c>
      <c r="T300" s="98"/>
    </row>
    <row r="301" spans="1:20" ht="27" customHeight="1">
      <c r="A301" s="137" t="s">
        <v>213</v>
      </c>
      <c r="B301" s="65" t="s">
        <v>119</v>
      </c>
      <c r="C301" s="98" t="s">
        <v>307</v>
      </c>
      <c r="D301" s="98">
        <v>80</v>
      </c>
      <c r="E301" s="98">
        <v>80</v>
      </c>
      <c r="F301" s="99">
        <v>151</v>
      </c>
      <c r="G301" s="100">
        <v>1.4</v>
      </c>
      <c r="H301" s="100">
        <v>13</v>
      </c>
      <c r="I301" s="101">
        <v>6.3</v>
      </c>
      <c r="J301" s="101">
        <v>1.8</v>
      </c>
      <c r="K301" s="100"/>
      <c r="L301" s="100">
        <v>392</v>
      </c>
      <c r="M301" s="100">
        <v>1</v>
      </c>
      <c r="N301" s="101"/>
      <c r="O301" s="101"/>
      <c r="P301" s="101"/>
      <c r="Q301" s="101"/>
      <c r="R301" s="101"/>
      <c r="S301" s="103"/>
      <c r="T301" s="98"/>
    </row>
    <row r="302" spans="1:20" ht="27" customHeight="1">
      <c r="A302" s="137" t="s">
        <v>213</v>
      </c>
      <c r="B302" s="65" t="s">
        <v>119</v>
      </c>
      <c r="C302" s="98" t="s">
        <v>307</v>
      </c>
      <c r="D302" s="98">
        <v>220</v>
      </c>
      <c r="E302" s="98">
        <v>100</v>
      </c>
      <c r="F302" s="99">
        <v>192</v>
      </c>
      <c r="G302" s="100">
        <v>1.8</v>
      </c>
      <c r="H302" s="100">
        <v>15.3</v>
      </c>
      <c r="I302" s="101">
        <v>10.199999999999999</v>
      </c>
      <c r="J302" s="101">
        <v>3</v>
      </c>
      <c r="K302" s="100"/>
      <c r="L302" s="100">
        <v>485</v>
      </c>
      <c r="M302" s="100">
        <v>1.2</v>
      </c>
      <c r="N302" s="101"/>
      <c r="O302" s="101"/>
      <c r="P302" s="101"/>
      <c r="Q302" s="101"/>
      <c r="R302" s="101"/>
      <c r="S302" s="103"/>
      <c r="T302" s="98"/>
    </row>
    <row r="303" spans="1:20" ht="27" customHeight="1">
      <c r="A303" s="137" t="s">
        <v>213</v>
      </c>
      <c r="B303" s="65" t="s">
        <v>532</v>
      </c>
      <c r="C303" s="98" t="s">
        <v>307</v>
      </c>
      <c r="D303" s="98">
        <v>120</v>
      </c>
      <c r="E303" s="98">
        <v>120</v>
      </c>
      <c r="F303" s="99">
        <v>199</v>
      </c>
      <c r="G303" s="100">
        <v>4</v>
      </c>
      <c r="H303" s="100">
        <v>12.4</v>
      </c>
      <c r="I303" s="101"/>
      <c r="J303" s="101"/>
      <c r="K303" s="100">
        <v>17.899999999999999</v>
      </c>
      <c r="L303" s="100">
        <v>676</v>
      </c>
      <c r="M303" s="100">
        <v>1.7</v>
      </c>
      <c r="N303" s="101"/>
      <c r="O303" s="101"/>
      <c r="P303" s="101"/>
      <c r="Q303" s="101"/>
      <c r="R303" s="101"/>
      <c r="S303" s="103">
        <v>198</v>
      </c>
      <c r="T303" s="98"/>
    </row>
    <row r="304" spans="1:20" ht="27" customHeight="1">
      <c r="A304" s="137" t="s">
        <v>213</v>
      </c>
      <c r="B304" s="65" t="s">
        <v>314</v>
      </c>
      <c r="C304" s="98"/>
      <c r="D304" s="98">
        <v>146</v>
      </c>
      <c r="E304" s="98">
        <v>146</v>
      </c>
      <c r="F304" s="99">
        <v>193</v>
      </c>
      <c r="G304" s="100">
        <v>15.29</v>
      </c>
      <c r="H304" s="100">
        <v>12.8</v>
      </c>
      <c r="I304" s="101"/>
      <c r="J304" s="101">
        <v>1.78</v>
      </c>
      <c r="K304" s="100">
        <v>3.88</v>
      </c>
      <c r="L304" s="100">
        <v>578.09</v>
      </c>
      <c r="M304" s="100">
        <v>1.5</v>
      </c>
      <c r="N304" s="101">
        <v>399.27</v>
      </c>
      <c r="O304" s="101">
        <v>50.79</v>
      </c>
      <c r="P304" s="101">
        <v>200.9</v>
      </c>
      <c r="Q304" s="101">
        <v>0.55000000000000004</v>
      </c>
      <c r="R304" s="101">
        <v>93.44</v>
      </c>
      <c r="S304" s="103"/>
      <c r="T304" s="98" t="s">
        <v>315</v>
      </c>
    </row>
    <row r="305" spans="1:20" ht="27" customHeight="1">
      <c r="A305" s="137" t="s">
        <v>213</v>
      </c>
      <c r="B305" s="118" t="s">
        <v>80</v>
      </c>
      <c r="C305" s="98"/>
      <c r="D305" s="98">
        <v>40</v>
      </c>
      <c r="E305" s="98">
        <v>40</v>
      </c>
      <c r="F305" s="103">
        <v>185</v>
      </c>
      <c r="G305" s="101">
        <v>3.6</v>
      </c>
      <c r="H305" s="101">
        <v>12.4</v>
      </c>
      <c r="I305" s="101"/>
      <c r="J305" s="101">
        <v>1.3</v>
      </c>
      <c r="K305" s="101">
        <v>14.6</v>
      </c>
      <c r="L305" s="101">
        <v>352</v>
      </c>
      <c r="M305" s="101">
        <v>0.9</v>
      </c>
      <c r="N305" s="101">
        <v>169</v>
      </c>
      <c r="O305" s="101">
        <v>22</v>
      </c>
      <c r="P305" s="101">
        <v>58</v>
      </c>
      <c r="Q305" s="101">
        <v>0.5</v>
      </c>
      <c r="R305" s="101">
        <v>86.4</v>
      </c>
      <c r="S305" s="103"/>
      <c r="T305" s="98"/>
    </row>
    <row r="306" spans="1:20" ht="27" customHeight="1">
      <c r="A306" s="137" t="s">
        <v>213</v>
      </c>
      <c r="B306" s="118" t="s">
        <v>559</v>
      </c>
      <c r="C306" s="98" t="s">
        <v>307</v>
      </c>
      <c r="D306" s="98">
        <v>156</v>
      </c>
      <c r="E306" s="98">
        <v>156</v>
      </c>
      <c r="F306" s="103">
        <v>156</v>
      </c>
      <c r="G306" s="101">
        <v>3.4</v>
      </c>
      <c r="H306" s="101">
        <v>10.3</v>
      </c>
      <c r="I306" s="101">
        <v>11.9</v>
      </c>
      <c r="J306" s="101">
        <v>0.9</v>
      </c>
      <c r="K306" s="101"/>
      <c r="L306" s="101">
        <v>508</v>
      </c>
      <c r="M306" s="101">
        <v>1.3</v>
      </c>
      <c r="N306" s="101"/>
      <c r="O306" s="101"/>
      <c r="P306" s="101"/>
      <c r="Q306" s="101"/>
      <c r="R306" s="101"/>
      <c r="S306" s="103">
        <v>98</v>
      </c>
      <c r="T306" s="98"/>
    </row>
    <row r="307" spans="1:20" ht="27" customHeight="1">
      <c r="A307" s="151" t="s">
        <v>214</v>
      </c>
      <c r="B307" s="65" t="s">
        <v>122</v>
      </c>
      <c r="C307" s="98" t="s">
        <v>307</v>
      </c>
      <c r="D307" s="98">
        <v>80</v>
      </c>
      <c r="E307" s="98">
        <v>80</v>
      </c>
      <c r="F307" s="99">
        <v>77</v>
      </c>
      <c r="G307" s="100">
        <v>6.5</v>
      </c>
      <c r="H307" s="100">
        <v>3.4</v>
      </c>
      <c r="I307" s="101">
        <v>4.4000000000000004</v>
      </c>
      <c r="J307" s="101">
        <v>1.5</v>
      </c>
      <c r="K307" s="100"/>
      <c r="L307" s="100">
        <v>476</v>
      </c>
      <c r="M307" s="100">
        <v>1.2</v>
      </c>
      <c r="N307" s="101"/>
      <c r="O307" s="101"/>
      <c r="P307" s="101"/>
      <c r="Q307" s="101"/>
      <c r="R307" s="101"/>
      <c r="S307" s="103"/>
      <c r="T307" s="98"/>
    </row>
    <row r="308" spans="1:20" ht="27" customHeight="1">
      <c r="A308" s="151" t="s">
        <v>214</v>
      </c>
      <c r="B308" s="65" t="s">
        <v>124</v>
      </c>
      <c r="C308" s="98" t="s">
        <v>307</v>
      </c>
      <c r="D308" s="98">
        <v>90</v>
      </c>
      <c r="E308" s="98">
        <v>90</v>
      </c>
      <c r="F308" s="99">
        <v>46</v>
      </c>
      <c r="G308" s="100">
        <v>2.2000000000000002</v>
      </c>
      <c r="H308" s="100">
        <v>1.1000000000000001</v>
      </c>
      <c r="I308" s="101">
        <v>5.7</v>
      </c>
      <c r="J308" s="101">
        <v>1.5</v>
      </c>
      <c r="K308" s="100"/>
      <c r="L308" s="100">
        <v>459</v>
      </c>
      <c r="M308" s="100">
        <v>1.2</v>
      </c>
      <c r="N308" s="101"/>
      <c r="O308" s="101"/>
      <c r="P308" s="101"/>
      <c r="Q308" s="101"/>
      <c r="R308" s="101"/>
      <c r="S308" s="103"/>
      <c r="T308" s="98"/>
    </row>
    <row r="309" spans="1:20" ht="27" customHeight="1">
      <c r="A309" s="151" t="s">
        <v>214</v>
      </c>
      <c r="B309" s="111" t="s">
        <v>125</v>
      </c>
      <c r="C309" s="98" t="s">
        <v>307</v>
      </c>
      <c r="D309" s="98">
        <v>190</v>
      </c>
      <c r="E309" s="98">
        <v>190</v>
      </c>
      <c r="F309" s="99">
        <v>93</v>
      </c>
      <c r="G309" s="100">
        <v>5.5</v>
      </c>
      <c r="H309" s="100">
        <v>0.4</v>
      </c>
      <c r="I309" s="101">
        <v>16</v>
      </c>
      <c r="J309" s="101">
        <v>1.9</v>
      </c>
      <c r="K309" s="100"/>
      <c r="L309" s="100">
        <v>975</v>
      </c>
      <c r="M309" s="100">
        <v>2.5</v>
      </c>
      <c r="N309" s="101"/>
      <c r="O309" s="101"/>
      <c r="P309" s="101"/>
      <c r="Q309" s="101"/>
      <c r="R309" s="101"/>
      <c r="S309" s="103"/>
      <c r="T309" s="98"/>
    </row>
    <row r="310" spans="1:20" s="3" customFormat="1" ht="27" customHeight="1">
      <c r="A310" s="151" t="s">
        <v>214</v>
      </c>
      <c r="B310" s="111" t="s">
        <v>128</v>
      </c>
      <c r="C310" s="133" t="s">
        <v>307</v>
      </c>
      <c r="D310" s="133">
        <v>90</v>
      </c>
      <c r="E310" s="133">
        <v>90</v>
      </c>
      <c r="F310" s="153">
        <v>63</v>
      </c>
      <c r="G310" s="154">
        <v>1.2</v>
      </c>
      <c r="H310" s="154">
        <v>0.3</v>
      </c>
      <c r="I310" s="155">
        <v>12.7</v>
      </c>
      <c r="J310" s="155">
        <v>2.1</v>
      </c>
      <c r="K310" s="154"/>
      <c r="L310" s="154">
        <v>707</v>
      </c>
      <c r="M310" s="154">
        <v>1.8</v>
      </c>
      <c r="N310" s="155"/>
      <c r="O310" s="155"/>
      <c r="P310" s="155"/>
      <c r="Q310" s="155"/>
      <c r="R310" s="155"/>
      <c r="S310" s="156"/>
      <c r="T310" s="133"/>
    </row>
    <row r="311" spans="1:20" s="3" customFormat="1" ht="27" customHeight="1">
      <c r="A311" s="151" t="s">
        <v>214</v>
      </c>
      <c r="B311" s="111" t="s">
        <v>131</v>
      </c>
      <c r="C311" s="133" t="s">
        <v>307</v>
      </c>
      <c r="D311" s="133">
        <v>90</v>
      </c>
      <c r="E311" s="133">
        <v>90</v>
      </c>
      <c r="F311" s="153">
        <v>80</v>
      </c>
      <c r="G311" s="154">
        <v>2.6</v>
      </c>
      <c r="H311" s="154">
        <v>0.3</v>
      </c>
      <c r="I311" s="155">
        <v>15.8</v>
      </c>
      <c r="J311" s="155">
        <v>1.8</v>
      </c>
      <c r="K311" s="154"/>
      <c r="L311" s="154">
        <v>349</v>
      </c>
      <c r="M311" s="154">
        <v>0.9</v>
      </c>
      <c r="N311" s="155"/>
      <c r="O311" s="155"/>
      <c r="P311" s="155"/>
      <c r="Q311" s="155"/>
      <c r="R311" s="155"/>
      <c r="S311" s="156"/>
      <c r="T311" s="133"/>
    </row>
    <row r="312" spans="1:20" s="3" customFormat="1" ht="27" customHeight="1">
      <c r="A312" s="151" t="s">
        <v>214</v>
      </c>
      <c r="B312" s="111" t="s">
        <v>133</v>
      </c>
      <c r="C312" s="133" t="s">
        <v>307</v>
      </c>
      <c r="D312" s="133">
        <v>150</v>
      </c>
      <c r="E312" s="133">
        <v>150</v>
      </c>
      <c r="F312" s="153">
        <v>97</v>
      </c>
      <c r="G312" s="154">
        <v>4.4000000000000004</v>
      </c>
      <c r="H312" s="154">
        <v>1.8</v>
      </c>
      <c r="I312" s="155">
        <v>14.3</v>
      </c>
      <c r="J312" s="155">
        <v>3.2</v>
      </c>
      <c r="K312" s="154"/>
      <c r="L312" s="154">
        <v>635</v>
      </c>
      <c r="M312" s="154">
        <v>1.6</v>
      </c>
      <c r="N312" s="155"/>
      <c r="O312" s="155"/>
      <c r="P312" s="155"/>
      <c r="Q312" s="155"/>
      <c r="R312" s="155"/>
      <c r="S312" s="156"/>
      <c r="T312" s="133"/>
    </row>
    <row r="313" spans="1:20" s="3" customFormat="1" ht="27" customHeight="1">
      <c r="A313" s="151" t="s">
        <v>214</v>
      </c>
      <c r="B313" s="111" t="s">
        <v>510</v>
      </c>
      <c r="C313" s="133" t="s">
        <v>307</v>
      </c>
      <c r="D313" s="133">
        <v>190</v>
      </c>
      <c r="E313" s="133">
        <v>190</v>
      </c>
      <c r="F313" s="153">
        <v>161</v>
      </c>
      <c r="G313" s="154">
        <v>4.5999999999999996</v>
      </c>
      <c r="H313" s="154">
        <v>2.1</v>
      </c>
      <c r="I313" s="155">
        <v>29.6</v>
      </c>
      <c r="J313" s="155">
        <v>2.7</v>
      </c>
      <c r="K313" s="154"/>
      <c r="L313" s="154">
        <v>1000</v>
      </c>
      <c r="M313" s="154">
        <v>2.5</v>
      </c>
      <c r="N313" s="155"/>
      <c r="O313" s="155"/>
      <c r="P313" s="155"/>
      <c r="Q313" s="155"/>
      <c r="R313" s="155"/>
      <c r="S313" s="156">
        <v>198</v>
      </c>
      <c r="T313" s="133"/>
    </row>
    <row r="314" spans="1:20" s="3" customFormat="1" ht="27" customHeight="1">
      <c r="A314" s="151" t="s">
        <v>214</v>
      </c>
      <c r="B314" s="111" t="s">
        <v>169</v>
      </c>
      <c r="C314" s="133"/>
      <c r="D314" s="133">
        <v>50</v>
      </c>
      <c r="E314" s="133">
        <v>50</v>
      </c>
      <c r="F314" s="153">
        <v>140</v>
      </c>
      <c r="G314" s="154">
        <v>2.85</v>
      </c>
      <c r="H314" s="154">
        <v>0.25</v>
      </c>
      <c r="I314" s="155"/>
      <c r="J314" s="155">
        <v>10.35</v>
      </c>
      <c r="K314" s="154">
        <v>33.75</v>
      </c>
      <c r="L314" s="154">
        <v>135</v>
      </c>
      <c r="M314" s="154">
        <v>0.35</v>
      </c>
      <c r="N314" s="155">
        <v>1600</v>
      </c>
      <c r="O314" s="155">
        <v>270</v>
      </c>
      <c r="P314" s="155">
        <v>105</v>
      </c>
      <c r="Q314" s="155">
        <v>4.8499999999999996</v>
      </c>
      <c r="R314" s="155"/>
      <c r="S314" s="156"/>
      <c r="T314" s="133" t="s">
        <v>170</v>
      </c>
    </row>
    <row r="315" spans="1:20" s="3" customFormat="1" ht="27" customHeight="1">
      <c r="A315" s="151" t="s">
        <v>214</v>
      </c>
      <c r="B315" s="111" t="s">
        <v>452</v>
      </c>
      <c r="C315" s="133" t="s">
        <v>454</v>
      </c>
      <c r="D315" s="133">
        <v>22</v>
      </c>
      <c r="E315" s="133">
        <v>22</v>
      </c>
      <c r="F315" s="153">
        <v>77</v>
      </c>
      <c r="G315" s="154">
        <v>1.2</v>
      </c>
      <c r="H315" s="154">
        <v>4.9000000000000004</v>
      </c>
      <c r="I315" s="155"/>
      <c r="J315" s="133"/>
      <c r="K315" s="155">
        <v>6.9</v>
      </c>
      <c r="L315" s="154">
        <v>120</v>
      </c>
      <c r="M315" s="154">
        <v>0.3</v>
      </c>
      <c r="N315" s="155"/>
      <c r="O315" s="155"/>
      <c r="P315" s="155"/>
      <c r="Q315" s="155"/>
      <c r="R315" s="155"/>
      <c r="S315" s="156"/>
      <c r="T315" s="133" t="s">
        <v>453</v>
      </c>
    </row>
    <row r="316" spans="1:20" s="3" customFormat="1" ht="27" customHeight="1">
      <c r="A316" s="151" t="s">
        <v>214</v>
      </c>
      <c r="B316" s="111" t="s">
        <v>166</v>
      </c>
      <c r="C316" s="133"/>
      <c r="D316" s="133">
        <v>100</v>
      </c>
      <c r="E316" s="133">
        <v>100</v>
      </c>
      <c r="F316" s="153">
        <v>30</v>
      </c>
      <c r="G316" s="154"/>
      <c r="H316" s="154"/>
      <c r="I316" s="155"/>
      <c r="J316" s="155"/>
      <c r="K316" s="154"/>
      <c r="L316" s="154"/>
      <c r="M316" s="154"/>
      <c r="N316" s="155"/>
      <c r="O316" s="155"/>
      <c r="P316" s="155"/>
      <c r="Q316" s="155"/>
      <c r="R316" s="155"/>
      <c r="S316" s="156"/>
      <c r="T316" s="133"/>
    </row>
    <row r="317" spans="1:20" ht="27.75" customHeight="1">
      <c r="A317" s="151" t="s">
        <v>214</v>
      </c>
      <c r="B317" s="98" t="s">
        <v>89</v>
      </c>
      <c r="C317" s="98" t="s">
        <v>307</v>
      </c>
      <c r="D317" s="133">
        <v>40</v>
      </c>
      <c r="E317" s="133">
        <v>40</v>
      </c>
      <c r="F317" s="99">
        <v>84</v>
      </c>
      <c r="G317" s="100">
        <v>2.2000000000000002</v>
      </c>
      <c r="H317" s="100">
        <v>6.4</v>
      </c>
      <c r="I317" s="101">
        <v>2.2000000000000002</v>
      </c>
      <c r="J317" s="101">
        <v>0.6</v>
      </c>
      <c r="K317" s="100"/>
      <c r="L317" s="100">
        <v>202</v>
      </c>
      <c r="M317" s="101">
        <v>0.5</v>
      </c>
      <c r="N317" s="101"/>
      <c r="O317" s="101"/>
      <c r="P317" s="101"/>
      <c r="Q317" s="101"/>
      <c r="R317" s="101"/>
      <c r="S317" s="103"/>
      <c r="T317" s="98"/>
    </row>
    <row r="318" spans="1:20" ht="27.75" customHeight="1">
      <c r="A318" s="151" t="s">
        <v>214</v>
      </c>
      <c r="B318" s="98" t="s">
        <v>91</v>
      </c>
      <c r="C318" s="98" t="s">
        <v>307</v>
      </c>
      <c r="D318" s="133">
        <v>20</v>
      </c>
      <c r="E318" s="133">
        <v>20</v>
      </c>
      <c r="F318" s="99">
        <v>20</v>
      </c>
      <c r="G318" s="100">
        <v>0.8</v>
      </c>
      <c r="H318" s="100">
        <v>0.7</v>
      </c>
      <c r="I318" s="101">
        <v>2.2999999999999998</v>
      </c>
      <c r="J318" s="101">
        <v>0.8</v>
      </c>
      <c r="K318" s="100"/>
      <c r="L318" s="100">
        <v>163</v>
      </c>
      <c r="M318" s="101">
        <v>0.4</v>
      </c>
      <c r="N318" s="101"/>
      <c r="O318" s="101"/>
      <c r="P318" s="101"/>
      <c r="Q318" s="101"/>
      <c r="R318" s="101"/>
      <c r="S318" s="103"/>
      <c r="T318" s="98"/>
    </row>
    <row r="319" spans="1:20" ht="27.75" customHeight="1">
      <c r="A319" s="151" t="s">
        <v>214</v>
      </c>
      <c r="B319" s="98" t="s">
        <v>618</v>
      </c>
      <c r="C319" s="98" t="s">
        <v>307</v>
      </c>
      <c r="D319" s="133">
        <v>500</v>
      </c>
      <c r="E319" s="133">
        <v>500</v>
      </c>
      <c r="F319" s="99">
        <v>171</v>
      </c>
      <c r="G319" s="100">
        <v>12</v>
      </c>
      <c r="H319" s="100">
        <v>5.5</v>
      </c>
      <c r="I319" s="101">
        <v>16.5</v>
      </c>
      <c r="J319" s="101">
        <v>3.5</v>
      </c>
      <c r="K319" s="100"/>
      <c r="L319" s="100">
        <v>2100</v>
      </c>
      <c r="M319" s="101">
        <v>5.5</v>
      </c>
      <c r="N319" s="101"/>
      <c r="O319" s="101"/>
      <c r="P319" s="101"/>
      <c r="Q319" s="101"/>
      <c r="R319" s="101"/>
      <c r="S319" s="103">
        <v>198</v>
      </c>
      <c r="T319" s="98"/>
    </row>
    <row r="320" spans="1:20" ht="27.75" customHeight="1">
      <c r="A320" s="157" t="s">
        <v>288</v>
      </c>
      <c r="B320" s="158" t="s">
        <v>512</v>
      </c>
      <c r="C320" s="98" t="s">
        <v>307</v>
      </c>
      <c r="D320" s="133">
        <v>500</v>
      </c>
      <c r="E320" s="133">
        <v>100</v>
      </c>
      <c r="F320" s="99">
        <v>72</v>
      </c>
      <c r="G320" s="100">
        <v>0.8</v>
      </c>
      <c r="H320" s="100">
        <v>0</v>
      </c>
      <c r="I320" s="101">
        <v>17.100000000000001</v>
      </c>
      <c r="J320" s="101">
        <v>0</v>
      </c>
      <c r="K320" s="100"/>
      <c r="L320" s="100">
        <v>3500</v>
      </c>
      <c r="M320" s="101">
        <v>9</v>
      </c>
      <c r="N320" s="101"/>
      <c r="O320" s="101"/>
      <c r="P320" s="101"/>
      <c r="Q320" s="101"/>
      <c r="R320" s="101"/>
      <c r="S320" s="103">
        <v>188</v>
      </c>
      <c r="T320" s="98" t="s">
        <v>470</v>
      </c>
    </row>
    <row r="321" spans="1:20" ht="27.75" customHeight="1">
      <c r="A321" s="157" t="s">
        <v>288</v>
      </c>
      <c r="B321" s="158" t="s">
        <v>511</v>
      </c>
      <c r="C321" s="98" t="s">
        <v>469</v>
      </c>
      <c r="D321" s="133">
        <v>90</v>
      </c>
      <c r="E321" s="133">
        <v>45</v>
      </c>
      <c r="F321" s="99">
        <v>144</v>
      </c>
      <c r="G321" s="100">
        <v>3</v>
      </c>
      <c r="H321" s="100">
        <v>1.6</v>
      </c>
      <c r="I321" s="101"/>
      <c r="J321" s="101"/>
      <c r="K321" s="100">
        <v>29.4</v>
      </c>
      <c r="L321" s="100">
        <v>4140</v>
      </c>
      <c r="M321" s="101">
        <v>10.5</v>
      </c>
      <c r="N321" s="101"/>
      <c r="O321" s="101"/>
      <c r="P321" s="101"/>
      <c r="Q321" s="101"/>
      <c r="R321" s="101"/>
      <c r="S321" s="103">
        <v>31</v>
      </c>
      <c r="T321" s="98" t="s">
        <v>470</v>
      </c>
    </row>
    <row r="322" spans="1:20" ht="27.75" customHeight="1">
      <c r="A322" s="157" t="s">
        <v>288</v>
      </c>
      <c r="B322" s="111" t="s">
        <v>289</v>
      </c>
      <c r="C322" s="98" t="s">
        <v>307</v>
      </c>
      <c r="D322" s="133">
        <v>100</v>
      </c>
      <c r="E322" s="133">
        <v>100</v>
      </c>
      <c r="F322" s="99">
        <v>116</v>
      </c>
      <c r="G322" s="100">
        <v>0.4</v>
      </c>
      <c r="H322" s="100">
        <v>0.3</v>
      </c>
      <c r="I322" s="101">
        <v>25</v>
      </c>
      <c r="J322" s="101">
        <v>6.3</v>
      </c>
      <c r="K322" s="100"/>
      <c r="L322" s="100">
        <v>755</v>
      </c>
      <c r="M322" s="101">
        <v>1.9</v>
      </c>
      <c r="N322" s="101"/>
      <c r="O322" s="101"/>
      <c r="P322" s="101"/>
      <c r="Q322" s="101"/>
      <c r="R322" s="101"/>
      <c r="S322" s="103"/>
      <c r="T322" s="98"/>
    </row>
    <row r="323" spans="1:20" ht="30.75" customHeight="1">
      <c r="A323" s="157" t="s">
        <v>288</v>
      </c>
      <c r="B323" s="111" t="s">
        <v>290</v>
      </c>
      <c r="C323" s="98" t="s">
        <v>307</v>
      </c>
      <c r="D323" s="133">
        <v>100</v>
      </c>
      <c r="E323" s="133">
        <v>100</v>
      </c>
      <c r="F323" s="99">
        <v>42</v>
      </c>
      <c r="G323" s="100">
        <v>1</v>
      </c>
      <c r="H323" s="100">
        <v>0.2</v>
      </c>
      <c r="I323" s="101">
        <v>7.9</v>
      </c>
      <c r="J323" s="101">
        <v>2.2000000000000002</v>
      </c>
      <c r="K323" s="100"/>
      <c r="L323" s="100">
        <v>1300</v>
      </c>
      <c r="M323" s="101">
        <v>3.4</v>
      </c>
      <c r="N323" s="101"/>
      <c r="O323" s="101"/>
      <c r="P323" s="101"/>
      <c r="Q323" s="101"/>
      <c r="R323" s="101"/>
      <c r="S323" s="103"/>
      <c r="T323" s="98"/>
    </row>
    <row r="324" spans="1:20" ht="27.75" customHeight="1">
      <c r="A324" s="157" t="s">
        <v>288</v>
      </c>
      <c r="B324" s="111" t="s">
        <v>450</v>
      </c>
      <c r="C324" s="98"/>
      <c r="D324" s="133"/>
      <c r="E324" s="133"/>
      <c r="F324" s="99">
        <v>9</v>
      </c>
      <c r="G324" s="100">
        <v>0.5</v>
      </c>
      <c r="H324" s="100">
        <v>0.1</v>
      </c>
      <c r="I324" s="101"/>
      <c r="J324" s="101">
        <v>0.7</v>
      </c>
      <c r="K324" s="100">
        <v>2.1</v>
      </c>
      <c r="L324" s="100">
        <v>236</v>
      </c>
      <c r="M324" s="101">
        <v>0.6</v>
      </c>
      <c r="N324" s="101">
        <v>81</v>
      </c>
      <c r="O324" s="101">
        <v>17</v>
      </c>
      <c r="P324" s="101">
        <v>11</v>
      </c>
      <c r="Q324" s="101">
        <v>0.1</v>
      </c>
      <c r="R324" s="101">
        <v>37.1</v>
      </c>
      <c r="S324" s="103"/>
      <c r="T324" s="98" t="s">
        <v>451</v>
      </c>
    </row>
    <row r="325" spans="1:20" ht="27.75" customHeight="1">
      <c r="A325" s="157" t="s">
        <v>288</v>
      </c>
      <c r="B325" s="111" t="s">
        <v>448</v>
      </c>
      <c r="C325" s="98"/>
      <c r="D325" s="133">
        <v>200</v>
      </c>
      <c r="E325" s="133">
        <v>200</v>
      </c>
      <c r="F325" s="99">
        <v>46</v>
      </c>
      <c r="G325" s="100">
        <v>2.8</v>
      </c>
      <c r="H325" s="100">
        <v>0.2</v>
      </c>
      <c r="I325" s="101"/>
      <c r="J325" s="101">
        <v>5.4</v>
      </c>
      <c r="K325" s="100">
        <v>10.4</v>
      </c>
      <c r="L325" s="100">
        <v>1760</v>
      </c>
      <c r="M325" s="101">
        <v>4.4000000000000004</v>
      </c>
      <c r="N325" s="101">
        <v>520</v>
      </c>
      <c r="O325" s="101">
        <v>36</v>
      </c>
      <c r="P325" s="101">
        <v>66</v>
      </c>
      <c r="Q325" s="101">
        <v>1.2</v>
      </c>
      <c r="R325" s="101">
        <v>180</v>
      </c>
      <c r="S325" s="103"/>
      <c r="T325" s="98" t="s">
        <v>449</v>
      </c>
    </row>
    <row r="326" spans="1:20" ht="27.75" customHeight="1">
      <c r="A326" s="157" t="s">
        <v>288</v>
      </c>
      <c r="B326" s="111" t="s">
        <v>446</v>
      </c>
      <c r="C326" s="98"/>
      <c r="D326" s="133">
        <v>50</v>
      </c>
      <c r="E326" s="133">
        <v>50</v>
      </c>
      <c r="F326" s="99">
        <v>8</v>
      </c>
      <c r="G326" s="100">
        <v>0.7</v>
      </c>
      <c r="H326" s="100">
        <v>0.05</v>
      </c>
      <c r="I326" s="101"/>
      <c r="J326" s="101">
        <v>0.9</v>
      </c>
      <c r="K326" s="100">
        <v>1.7</v>
      </c>
      <c r="L326" s="100">
        <v>450</v>
      </c>
      <c r="M326" s="101">
        <v>1.1499999999999999</v>
      </c>
      <c r="N326" s="101">
        <v>115</v>
      </c>
      <c r="O326" s="101">
        <v>23.5</v>
      </c>
      <c r="P326" s="101">
        <v>19.5</v>
      </c>
      <c r="Q326" s="101">
        <v>0.2</v>
      </c>
      <c r="R326" s="101">
        <v>46</v>
      </c>
      <c r="S326" s="103"/>
      <c r="T326" s="98" t="s">
        <v>447</v>
      </c>
    </row>
    <row r="327" spans="1:20" ht="27.75" customHeight="1">
      <c r="A327" s="157" t="s">
        <v>288</v>
      </c>
      <c r="B327" s="111" t="s">
        <v>444</v>
      </c>
      <c r="C327" s="98"/>
      <c r="D327" s="133">
        <v>90</v>
      </c>
      <c r="E327" s="133">
        <v>90</v>
      </c>
      <c r="F327" s="99">
        <v>14</v>
      </c>
      <c r="G327" s="100">
        <v>0.9</v>
      </c>
      <c r="H327" s="100">
        <v>0.09</v>
      </c>
      <c r="I327" s="101"/>
      <c r="J327" s="101">
        <v>1.17</v>
      </c>
      <c r="K327" s="100">
        <v>3.33</v>
      </c>
      <c r="L327" s="100">
        <v>900</v>
      </c>
      <c r="M327" s="101">
        <v>2.25</v>
      </c>
      <c r="N327" s="101">
        <v>198</v>
      </c>
      <c r="O327" s="101">
        <v>23.4</v>
      </c>
      <c r="P327" s="101">
        <v>34.200000000000003</v>
      </c>
      <c r="Q327" s="101">
        <v>0.18</v>
      </c>
      <c r="R327" s="101">
        <v>82.8</v>
      </c>
      <c r="S327" s="103"/>
      <c r="T327" s="98" t="s">
        <v>445</v>
      </c>
    </row>
    <row r="328" spans="1:20" ht="27.75" customHeight="1">
      <c r="A328" s="157" t="s">
        <v>288</v>
      </c>
      <c r="B328" s="111" t="s">
        <v>335</v>
      </c>
      <c r="C328" s="98" t="s">
        <v>307</v>
      </c>
      <c r="D328" s="133">
        <v>120</v>
      </c>
      <c r="E328" s="133">
        <v>100</v>
      </c>
      <c r="F328" s="99">
        <v>40</v>
      </c>
      <c r="G328" s="100">
        <v>3.3</v>
      </c>
      <c r="H328" s="100">
        <v>0.3</v>
      </c>
      <c r="I328" s="101">
        <v>4.5</v>
      </c>
      <c r="J328" s="101">
        <v>2.9</v>
      </c>
      <c r="K328" s="100"/>
      <c r="L328" s="100">
        <v>1700</v>
      </c>
      <c r="M328" s="101">
        <v>4.3</v>
      </c>
      <c r="N328" s="101"/>
      <c r="O328" s="101"/>
      <c r="P328" s="101"/>
      <c r="Q328" s="101"/>
      <c r="R328" s="101"/>
      <c r="S328" s="103"/>
      <c r="T328" s="98"/>
    </row>
    <row r="329" spans="1:20" ht="27.75" customHeight="1">
      <c r="A329" s="157" t="s">
        <v>288</v>
      </c>
      <c r="B329" s="111" t="s">
        <v>316</v>
      </c>
      <c r="C329" s="98" t="s">
        <v>307</v>
      </c>
      <c r="D329" s="133">
        <v>45</v>
      </c>
      <c r="E329" s="133">
        <v>45</v>
      </c>
      <c r="F329" s="99">
        <v>7</v>
      </c>
      <c r="G329" s="100">
        <v>0.1</v>
      </c>
      <c r="H329" s="100">
        <v>0.1</v>
      </c>
      <c r="I329" s="101">
        <v>1.1000000000000001</v>
      </c>
      <c r="J329" s="101">
        <v>0.8</v>
      </c>
      <c r="K329" s="100"/>
      <c r="L329" s="100">
        <v>986</v>
      </c>
      <c r="M329" s="101">
        <v>2.5</v>
      </c>
      <c r="N329" s="101"/>
      <c r="O329" s="101"/>
      <c r="P329" s="101"/>
      <c r="Q329" s="101"/>
      <c r="R329" s="101"/>
      <c r="S329" s="103"/>
      <c r="T329" s="98"/>
    </row>
    <row r="330" spans="1:20" ht="27.75" customHeight="1">
      <c r="A330" s="157" t="s">
        <v>288</v>
      </c>
      <c r="B330" s="111" t="s">
        <v>317</v>
      </c>
      <c r="C330" s="98" t="s">
        <v>307</v>
      </c>
      <c r="D330" s="133">
        <v>100</v>
      </c>
      <c r="E330" s="133">
        <v>100</v>
      </c>
      <c r="F330" s="99">
        <v>13</v>
      </c>
      <c r="G330" s="100">
        <v>0.9</v>
      </c>
      <c r="H330" s="100">
        <v>0.3</v>
      </c>
      <c r="I330" s="101"/>
      <c r="J330" s="101"/>
      <c r="K330" s="100">
        <v>2.7</v>
      </c>
      <c r="L330" s="100">
        <v>1600</v>
      </c>
      <c r="M330" s="101">
        <v>4</v>
      </c>
      <c r="N330" s="101"/>
      <c r="O330" s="101"/>
      <c r="P330" s="101"/>
      <c r="Q330" s="101"/>
      <c r="R330" s="101"/>
      <c r="S330" s="103"/>
      <c r="T330" s="98"/>
    </row>
    <row r="331" spans="1:20" ht="27.75" customHeight="1">
      <c r="A331" s="157" t="s">
        <v>288</v>
      </c>
      <c r="B331" s="111" t="s">
        <v>342</v>
      </c>
      <c r="C331" s="98" t="s">
        <v>307</v>
      </c>
      <c r="D331" s="133">
        <v>50</v>
      </c>
      <c r="E331" s="133">
        <v>50</v>
      </c>
      <c r="F331" s="99">
        <v>10</v>
      </c>
      <c r="G331" s="100">
        <v>0.1</v>
      </c>
      <c r="H331" s="100">
        <v>0.2</v>
      </c>
      <c r="I331" s="101">
        <v>1.8</v>
      </c>
      <c r="J331" s="101">
        <v>0.8</v>
      </c>
      <c r="K331" s="101">
        <v>0</v>
      </c>
      <c r="L331" s="100">
        <v>1600</v>
      </c>
      <c r="M331" s="101">
        <v>4</v>
      </c>
      <c r="N331" s="101"/>
      <c r="O331" s="101"/>
      <c r="P331" s="101"/>
      <c r="Q331" s="101"/>
      <c r="R331" s="101"/>
      <c r="S331" s="103"/>
      <c r="T331" s="100" t="s">
        <v>68</v>
      </c>
    </row>
    <row r="332" spans="1:20" ht="27.75" customHeight="1">
      <c r="A332" s="157" t="s">
        <v>288</v>
      </c>
      <c r="B332" s="111" t="s">
        <v>694</v>
      </c>
      <c r="C332" s="98" t="s">
        <v>693</v>
      </c>
      <c r="D332" s="133">
        <v>100</v>
      </c>
      <c r="E332" s="133">
        <v>100</v>
      </c>
      <c r="F332" s="99">
        <v>20</v>
      </c>
      <c r="G332" s="100">
        <v>1</v>
      </c>
      <c r="H332" s="100">
        <v>0.5</v>
      </c>
      <c r="I332" s="101"/>
      <c r="J332" s="101"/>
      <c r="K332" s="101">
        <v>2.8</v>
      </c>
      <c r="L332" s="100">
        <v>1200</v>
      </c>
      <c r="M332" s="101">
        <v>2.9</v>
      </c>
      <c r="N332" s="101"/>
      <c r="O332" s="101"/>
      <c r="P332" s="101"/>
      <c r="Q332" s="101"/>
      <c r="R332" s="101"/>
      <c r="S332" s="103">
        <v>248</v>
      </c>
      <c r="T332" s="100" t="s">
        <v>19</v>
      </c>
    </row>
    <row r="333" spans="1:20" ht="27.75" customHeight="1">
      <c r="A333" s="157" t="s">
        <v>288</v>
      </c>
      <c r="B333" s="111" t="s">
        <v>350</v>
      </c>
      <c r="C333" s="98" t="s">
        <v>307</v>
      </c>
      <c r="D333" s="133">
        <v>80</v>
      </c>
      <c r="E333" s="133">
        <v>80</v>
      </c>
      <c r="F333" s="99">
        <v>17</v>
      </c>
      <c r="G333" s="100">
        <v>1.5</v>
      </c>
      <c r="H333" s="100">
        <v>0.4</v>
      </c>
      <c r="I333" s="101">
        <v>0.2</v>
      </c>
      <c r="J333" s="101">
        <v>3.1</v>
      </c>
      <c r="K333" s="101"/>
      <c r="L333" s="100">
        <v>1200</v>
      </c>
      <c r="M333" s="101">
        <v>3.1</v>
      </c>
      <c r="N333" s="101"/>
      <c r="O333" s="101"/>
      <c r="P333" s="101"/>
      <c r="Q333" s="101"/>
      <c r="R333" s="101"/>
      <c r="S333" s="103"/>
      <c r="T333" s="100" t="s">
        <v>68</v>
      </c>
    </row>
    <row r="334" spans="1:20" ht="27.75" customHeight="1">
      <c r="A334" s="157" t="s">
        <v>288</v>
      </c>
      <c r="B334" s="111" t="s">
        <v>370</v>
      </c>
      <c r="C334" s="98" t="s">
        <v>371</v>
      </c>
      <c r="D334" s="133">
        <v>180</v>
      </c>
      <c r="E334" s="133">
        <v>180</v>
      </c>
      <c r="F334" s="99">
        <v>22</v>
      </c>
      <c r="G334" s="100">
        <v>1.9</v>
      </c>
      <c r="H334" s="100">
        <v>0.2</v>
      </c>
      <c r="I334" s="101"/>
      <c r="J334" s="101"/>
      <c r="K334" s="101">
        <v>4.5</v>
      </c>
      <c r="L334" s="100">
        <v>880</v>
      </c>
      <c r="M334" s="101">
        <v>2.2000000000000002</v>
      </c>
      <c r="N334" s="101"/>
      <c r="O334" s="101"/>
      <c r="P334" s="101"/>
      <c r="Q334" s="101"/>
      <c r="R334" s="101">
        <v>90.9</v>
      </c>
      <c r="S334" s="103"/>
      <c r="T334" s="100" t="s">
        <v>68</v>
      </c>
    </row>
    <row r="335" spans="1:20" ht="27.75" customHeight="1">
      <c r="A335" s="134" t="s">
        <v>299</v>
      </c>
      <c r="B335" s="111" t="s">
        <v>507</v>
      </c>
      <c r="C335" s="98" t="s">
        <v>300</v>
      </c>
      <c r="D335" s="133">
        <v>76</v>
      </c>
      <c r="E335" s="133">
        <v>100</v>
      </c>
      <c r="F335" s="99">
        <v>229</v>
      </c>
      <c r="G335" s="100">
        <v>12.8</v>
      </c>
      <c r="H335" s="100">
        <v>2.2000000000000002</v>
      </c>
      <c r="I335" s="101"/>
      <c r="J335" s="101"/>
      <c r="K335" s="100">
        <v>39.6</v>
      </c>
      <c r="L335" s="100">
        <v>3200</v>
      </c>
      <c r="M335" s="101">
        <v>8</v>
      </c>
      <c r="N335" s="101"/>
      <c r="O335" s="101"/>
      <c r="P335" s="101"/>
      <c r="Q335" s="101"/>
      <c r="R335" s="101"/>
      <c r="S335" s="103">
        <v>224</v>
      </c>
      <c r="T335" s="98"/>
    </row>
    <row r="336" spans="1:20" ht="27.75" customHeight="1">
      <c r="A336" s="134" t="s">
        <v>299</v>
      </c>
      <c r="B336" s="111" t="s">
        <v>318</v>
      </c>
      <c r="C336" s="98" t="s">
        <v>319</v>
      </c>
      <c r="D336" s="133">
        <v>580</v>
      </c>
      <c r="E336" s="133">
        <v>100</v>
      </c>
      <c r="F336" s="99">
        <v>111</v>
      </c>
      <c r="G336" s="100">
        <v>0.3</v>
      </c>
      <c r="H336" s="100">
        <v>0.1</v>
      </c>
      <c r="I336" s="101">
        <v>26.8</v>
      </c>
      <c r="J336" s="101">
        <v>3.3</v>
      </c>
      <c r="K336" s="100"/>
      <c r="L336" s="100">
        <v>1200</v>
      </c>
      <c r="M336" s="101">
        <v>3.1</v>
      </c>
      <c r="N336" s="101"/>
      <c r="O336" s="101"/>
      <c r="P336" s="101"/>
      <c r="Q336" s="101"/>
      <c r="R336" s="101"/>
      <c r="S336" s="103"/>
      <c r="T336" s="98"/>
    </row>
    <row r="337" spans="1:20" ht="27.75" customHeight="1">
      <c r="A337" s="134" t="s">
        <v>299</v>
      </c>
      <c r="B337" s="111" t="s">
        <v>320</v>
      </c>
      <c r="C337" s="98" t="s">
        <v>319</v>
      </c>
      <c r="D337" s="133">
        <v>580</v>
      </c>
      <c r="E337" s="133">
        <v>5</v>
      </c>
      <c r="F337" s="99">
        <v>5.55</v>
      </c>
      <c r="G337" s="100">
        <v>1.4999999999999999E-2</v>
      </c>
      <c r="H337" s="100">
        <v>0.1</v>
      </c>
      <c r="I337" s="101">
        <v>1.34</v>
      </c>
      <c r="J337" s="101">
        <v>0.16500000000000001</v>
      </c>
      <c r="K337" s="100"/>
      <c r="L337" s="100">
        <v>60</v>
      </c>
      <c r="M337" s="101">
        <v>0.155</v>
      </c>
      <c r="N337" s="101"/>
      <c r="O337" s="101"/>
      <c r="P337" s="101"/>
      <c r="Q337" s="101"/>
      <c r="R337" s="101"/>
      <c r="S337" s="103"/>
      <c r="T337" s="98"/>
    </row>
    <row r="338" spans="1:20" ht="27.75" customHeight="1">
      <c r="A338" s="134" t="s">
        <v>299</v>
      </c>
      <c r="B338" s="111" t="s">
        <v>563</v>
      </c>
      <c r="C338" s="98" t="s">
        <v>307</v>
      </c>
      <c r="D338" s="133">
        <v>110</v>
      </c>
      <c r="E338" s="133">
        <v>100</v>
      </c>
      <c r="F338" s="99">
        <v>197</v>
      </c>
      <c r="G338" s="100">
        <v>6.1</v>
      </c>
      <c r="H338" s="100">
        <v>1.9</v>
      </c>
      <c r="I338" s="101">
        <v>36.4</v>
      </c>
      <c r="J338" s="101">
        <v>4.8</v>
      </c>
      <c r="K338" s="100"/>
      <c r="L338" s="100">
        <v>3000</v>
      </c>
      <c r="M338" s="101">
        <v>7.5</v>
      </c>
      <c r="N338" s="101"/>
      <c r="O338" s="101"/>
      <c r="P338" s="101"/>
      <c r="Q338" s="101"/>
      <c r="R338" s="101"/>
      <c r="S338" s="103">
        <v>158</v>
      </c>
      <c r="T338" s="98"/>
    </row>
    <row r="339" spans="1:20" ht="27.75" customHeight="1">
      <c r="A339" s="110" t="s">
        <v>291</v>
      </c>
      <c r="B339" s="111" t="s">
        <v>293</v>
      </c>
      <c r="C339" s="98" t="s">
        <v>307</v>
      </c>
      <c r="D339" s="133">
        <v>75</v>
      </c>
      <c r="E339" s="133">
        <v>75</v>
      </c>
      <c r="F339" s="99">
        <v>48</v>
      </c>
      <c r="G339" s="100">
        <v>3</v>
      </c>
      <c r="H339" s="100">
        <v>0</v>
      </c>
      <c r="I339" s="101">
        <v>8.9</v>
      </c>
      <c r="J339" s="101">
        <v>0.2</v>
      </c>
      <c r="K339" s="100"/>
      <c r="L339" s="100">
        <v>35</v>
      </c>
      <c r="M339" s="101">
        <v>0.1</v>
      </c>
      <c r="N339" s="101">
        <v>89</v>
      </c>
      <c r="O339" s="101"/>
      <c r="P339" s="101"/>
      <c r="Q339" s="101"/>
      <c r="R339" s="101"/>
      <c r="S339" s="103"/>
      <c r="T339" s="98"/>
    </row>
    <row r="340" spans="1:20" ht="27.75" customHeight="1">
      <c r="A340" s="110" t="s">
        <v>291</v>
      </c>
      <c r="B340" s="111" t="s">
        <v>292</v>
      </c>
      <c r="C340" s="98" t="s">
        <v>307</v>
      </c>
      <c r="D340" s="133">
        <v>75</v>
      </c>
      <c r="E340" s="133">
        <v>75</v>
      </c>
      <c r="F340" s="99">
        <v>50</v>
      </c>
      <c r="G340" s="100">
        <v>3</v>
      </c>
      <c r="H340" s="100">
        <v>0</v>
      </c>
      <c r="I340" s="101">
        <v>9.3000000000000007</v>
      </c>
      <c r="J340" s="101">
        <v>0.2</v>
      </c>
      <c r="K340" s="100"/>
      <c r="L340" s="100">
        <v>35</v>
      </c>
      <c r="M340" s="101">
        <v>0.1</v>
      </c>
      <c r="N340" s="101">
        <v>97</v>
      </c>
      <c r="O340" s="101"/>
      <c r="P340" s="101"/>
      <c r="Q340" s="101"/>
      <c r="R340" s="101"/>
      <c r="S340" s="103"/>
      <c r="T340" s="98"/>
    </row>
    <row r="341" spans="1:20" ht="27.75" customHeight="1">
      <c r="A341" s="139" t="s">
        <v>404</v>
      </c>
      <c r="B341" s="98" t="s">
        <v>405</v>
      </c>
      <c r="C341" s="98" t="s">
        <v>307</v>
      </c>
      <c r="D341" s="98">
        <v>190</v>
      </c>
      <c r="E341" s="98">
        <v>15</v>
      </c>
      <c r="F341" s="99">
        <v>8</v>
      </c>
      <c r="G341" s="100">
        <v>0.5</v>
      </c>
      <c r="H341" s="100">
        <v>0</v>
      </c>
      <c r="I341" s="101">
        <v>1.6</v>
      </c>
      <c r="J341" s="101">
        <v>0</v>
      </c>
      <c r="K341" s="100"/>
      <c r="L341" s="100">
        <v>318</v>
      </c>
      <c r="M341" s="102">
        <v>0.8</v>
      </c>
      <c r="N341" s="101"/>
      <c r="O341" s="101"/>
      <c r="P341" s="101"/>
      <c r="Q341" s="101"/>
      <c r="R341" s="101"/>
      <c r="S341" s="103"/>
      <c r="T341" s="98"/>
    </row>
    <row r="342" spans="1:20" ht="27.75" customHeight="1">
      <c r="A342" s="139" t="s">
        <v>404</v>
      </c>
      <c r="B342" s="118" t="s">
        <v>406</v>
      </c>
      <c r="C342" s="98" t="s">
        <v>307</v>
      </c>
      <c r="D342" s="98">
        <v>300</v>
      </c>
      <c r="E342" s="98">
        <v>15</v>
      </c>
      <c r="F342" s="99">
        <v>43</v>
      </c>
      <c r="G342" s="100">
        <v>0.2</v>
      </c>
      <c r="H342" s="100">
        <v>4.0999999999999996</v>
      </c>
      <c r="I342" s="101">
        <v>1.4</v>
      </c>
      <c r="J342" s="101">
        <v>0.1</v>
      </c>
      <c r="K342" s="100"/>
      <c r="L342" s="100">
        <v>248</v>
      </c>
      <c r="M342" s="102">
        <v>0.6</v>
      </c>
      <c r="N342" s="101"/>
      <c r="O342" s="101"/>
      <c r="P342" s="101"/>
      <c r="Q342" s="101"/>
      <c r="R342" s="101"/>
      <c r="S342" s="103"/>
      <c r="T342" s="98"/>
    </row>
    <row r="343" spans="1:20" ht="27.75" customHeight="1">
      <c r="A343" s="139" t="s">
        <v>404</v>
      </c>
      <c r="B343" s="118" t="s">
        <v>513</v>
      </c>
      <c r="C343" s="98" t="s">
        <v>307</v>
      </c>
      <c r="D343" s="98">
        <v>190</v>
      </c>
      <c r="E343" s="98"/>
      <c r="F343" s="99"/>
      <c r="G343" s="100"/>
      <c r="H343" s="100"/>
      <c r="I343" s="101"/>
      <c r="J343" s="101"/>
      <c r="K343" s="100"/>
      <c r="L343" s="100"/>
      <c r="M343" s="102"/>
      <c r="N343" s="101"/>
      <c r="O343" s="101"/>
      <c r="P343" s="101"/>
      <c r="Q343" s="101"/>
      <c r="R343" s="101"/>
      <c r="S343" s="103">
        <v>105</v>
      </c>
      <c r="T343" s="98"/>
    </row>
    <row r="344" spans="1:20" ht="27.75" customHeight="1">
      <c r="A344" s="142" t="s">
        <v>217</v>
      </c>
      <c r="B344" s="65" t="s">
        <v>578</v>
      </c>
      <c r="C344" s="98" t="s">
        <v>307</v>
      </c>
      <c r="D344" s="98">
        <v>120</v>
      </c>
      <c r="E344" s="98">
        <v>22</v>
      </c>
      <c r="F344" s="99">
        <v>47</v>
      </c>
      <c r="G344" s="100">
        <v>1.2</v>
      </c>
      <c r="H344" s="100">
        <v>2.6</v>
      </c>
      <c r="I344" s="101">
        <v>4.5</v>
      </c>
      <c r="J344" s="101">
        <v>0.3</v>
      </c>
      <c r="K344" s="100"/>
      <c r="L344" s="100">
        <v>89</v>
      </c>
      <c r="M344" s="102">
        <v>0.2</v>
      </c>
      <c r="N344" s="100"/>
      <c r="O344" s="100"/>
      <c r="P344" s="100"/>
      <c r="Q344" s="100"/>
      <c r="R344" s="101"/>
      <c r="S344" s="103">
        <v>13.1666666666666</v>
      </c>
      <c r="T344" s="98"/>
    </row>
    <row r="345" spans="1:20" ht="27.75" customHeight="1">
      <c r="A345" s="142" t="s">
        <v>217</v>
      </c>
      <c r="B345" s="65" t="s">
        <v>617</v>
      </c>
      <c r="C345" s="98" t="s">
        <v>307</v>
      </c>
      <c r="D345" s="98">
        <v>150</v>
      </c>
      <c r="E345" s="98">
        <v>150</v>
      </c>
      <c r="F345" s="99">
        <v>348</v>
      </c>
      <c r="G345" s="100">
        <v>10.1</v>
      </c>
      <c r="H345" s="100">
        <v>13.8</v>
      </c>
      <c r="I345" s="101">
        <v>44.4</v>
      </c>
      <c r="J345" s="101">
        <v>3</v>
      </c>
      <c r="K345" s="100"/>
      <c r="L345" s="100">
        <v>626</v>
      </c>
      <c r="M345" s="102">
        <v>1.6</v>
      </c>
      <c r="N345" s="100"/>
      <c r="O345" s="100"/>
      <c r="P345" s="100"/>
      <c r="Q345" s="100"/>
      <c r="R345" s="101"/>
      <c r="S345" s="103">
        <v>98</v>
      </c>
      <c r="T345" s="98"/>
    </row>
    <row r="346" spans="1:20" ht="28.5" customHeight="1">
      <c r="A346" s="142" t="s">
        <v>217</v>
      </c>
      <c r="B346" s="118" t="s">
        <v>26</v>
      </c>
      <c r="C346" s="98" t="s">
        <v>307</v>
      </c>
      <c r="D346" s="98">
        <v>30</v>
      </c>
      <c r="E346" s="98">
        <v>30</v>
      </c>
      <c r="F346" s="103">
        <v>48</v>
      </c>
      <c r="G346" s="101">
        <v>1</v>
      </c>
      <c r="H346" s="101">
        <v>1</v>
      </c>
      <c r="I346" s="101">
        <v>8.6</v>
      </c>
      <c r="J346" s="101">
        <v>0.5</v>
      </c>
      <c r="K346" s="101">
        <v>3.9657430730478498</v>
      </c>
      <c r="L346" s="101">
        <v>110.871536523929</v>
      </c>
      <c r="M346" s="101">
        <v>0.4</v>
      </c>
      <c r="N346" s="101">
        <v>45.823677581863898</v>
      </c>
      <c r="O346" s="101">
        <v>3.8690176322418099</v>
      </c>
      <c r="P346" s="101">
        <v>14.629722921914301</v>
      </c>
      <c r="Q346" s="101">
        <v>0.132997481108312</v>
      </c>
      <c r="R346" s="101">
        <v>14.158186397984799</v>
      </c>
      <c r="S346" s="103">
        <v>0</v>
      </c>
      <c r="T346" s="98" t="s">
        <v>338</v>
      </c>
    </row>
    <row r="347" spans="1:20" ht="28.5" customHeight="1">
      <c r="A347" s="142" t="s">
        <v>217</v>
      </c>
      <c r="B347" s="118" t="s">
        <v>177</v>
      </c>
      <c r="C347" s="98" t="s">
        <v>94</v>
      </c>
      <c r="D347" s="98">
        <v>150</v>
      </c>
      <c r="E347" s="98">
        <v>25</v>
      </c>
      <c r="F347" s="103">
        <v>42</v>
      </c>
      <c r="G347" s="101">
        <v>1.9</v>
      </c>
      <c r="H347" s="101">
        <v>1.6</v>
      </c>
      <c r="I347" s="101"/>
      <c r="J347" s="101"/>
      <c r="K347" s="101">
        <v>4.9000000000000004</v>
      </c>
      <c r="L347" s="101">
        <v>101</v>
      </c>
      <c r="M347" s="101">
        <v>0.3</v>
      </c>
      <c r="N347" s="101"/>
      <c r="O347" s="101"/>
      <c r="P347" s="101"/>
      <c r="Q347" s="101"/>
      <c r="R347" s="101"/>
      <c r="S347" s="103"/>
      <c r="T347" s="98"/>
    </row>
    <row r="348" spans="1:20" ht="27" customHeight="1">
      <c r="A348" s="142" t="s">
        <v>217</v>
      </c>
      <c r="B348" s="65" t="s">
        <v>236</v>
      </c>
      <c r="C348" s="98"/>
      <c r="D348" s="98">
        <v>14</v>
      </c>
      <c r="E348" s="112">
        <v>14</v>
      </c>
      <c r="F348" s="99">
        <v>30</v>
      </c>
      <c r="G348" s="100">
        <v>1.3</v>
      </c>
      <c r="H348" s="100">
        <v>1.57</v>
      </c>
      <c r="I348" s="101"/>
      <c r="J348" s="101"/>
      <c r="K348" s="100">
        <v>2.7</v>
      </c>
      <c r="L348" s="100">
        <v>72.8</v>
      </c>
      <c r="M348" s="100">
        <v>0.18</v>
      </c>
      <c r="N348" s="100">
        <v>26.6</v>
      </c>
      <c r="O348" s="100">
        <v>4.2</v>
      </c>
      <c r="P348" s="100">
        <v>13.3</v>
      </c>
      <c r="Q348" s="100">
        <v>0.17</v>
      </c>
      <c r="R348" s="101">
        <v>8.1199999999999992</v>
      </c>
      <c r="S348" s="103"/>
      <c r="T348" s="98" t="s">
        <v>106</v>
      </c>
    </row>
    <row r="349" spans="1:20" ht="27" customHeight="1">
      <c r="A349" s="142" t="s">
        <v>217</v>
      </c>
      <c r="B349" s="65" t="s">
        <v>533</v>
      </c>
      <c r="C349" s="98" t="s">
        <v>307</v>
      </c>
      <c r="D349" s="98">
        <v>120</v>
      </c>
      <c r="E349" s="112">
        <v>100</v>
      </c>
      <c r="F349" s="99">
        <v>100</v>
      </c>
      <c r="G349" s="100">
        <v>11.6</v>
      </c>
      <c r="H349" s="100">
        <v>0</v>
      </c>
      <c r="I349" s="101">
        <v>13.3</v>
      </c>
      <c r="J349" s="101">
        <v>0</v>
      </c>
      <c r="K349" s="100"/>
      <c r="L349" s="100">
        <v>991</v>
      </c>
      <c r="M349" s="100">
        <v>2.5</v>
      </c>
      <c r="N349" s="100"/>
      <c r="O349" s="100"/>
      <c r="P349" s="100"/>
      <c r="Q349" s="100"/>
      <c r="R349" s="101"/>
      <c r="S349" s="103">
        <v>98</v>
      </c>
      <c r="T349" s="98"/>
    </row>
    <row r="350" spans="1:20" ht="27" customHeight="1">
      <c r="A350" s="142" t="s">
        <v>217</v>
      </c>
      <c r="B350" s="65" t="s">
        <v>321</v>
      </c>
      <c r="C350" s="98" t="s">
        <v>322</v>
      </c>
      <c r="D350" s="98">
        <v>150</v>
      </c>
      <c r="E350" s="112">
        <v>150</v>
      </c>
      <c r="F350" s="99">
        <v>177</v>
      </c>
      <c r="G350" s="100">
        <v>16.5</v>
      </c>
      <c r="H350" s="100">
        <v>2.7</v>
      </c>
      <c r="I350" s="101"/>
      <c r="J350" s="101"/>
      <c r="K350" s="100">
        <v>21.6</v>
      </c>
      <c r="L350" s="100">
        <v>1500</v>
      </c>
      <c r="M350" s="100">
        <v>3.8</v>
      </c>
      <c r="N350" s="100"/>
      <c r="O350" s="100"/>
      <c r="P350" s="100"/>
      <c r="Q350" s="100"/>
      <c r="R350" s="101"/>
      <c r="S350" s="103"/>
      <c r="T350" s="98" t="s">
        <v>323</v>
      </c>
    </row>
    <row r="351" spans="1:20" ht="27" customHeight="1">
      <c r="A351" s="142" t="s">
        <v>217</v>
      </c>
      <c r="B351" s="65" t="s">
        <v>431</v>
      </c>
      <c r="C351" s="98" t="s">
        <v>322</v>
      </c>
      <c r="D351" s="98">
        <v>170</v>
      </c>
      <c r="E351" s="112">
        <v>170</v>
      </c>
      <c r="F351" s="99">
        <v>217</v>
      </c>
      <c r="G351" s="100">
        <v>18</v>
      </c>
      <c r="H351" s="100">
        <v>4.4000000000000004</v>
      </c>
      <c r="I351" s="101"/>
      <c r="J351" s="101"/>
      <c r="K351" s="100">
        <v>26.4</v>
      </c>
      <c r="L351" s="100">
        <v>1600</v>
      </c>
      <c r="M351" s="100">
        <v>4.0999999999999996</v>
      </c>
      <c r="N351" s="100"/>
      <c r="O351" s="100"/>
      <c r="P351" s="100"/>
      <c r="Q351" s="100"/>
      <c r="R351" s="101"/>
      <c r="S351" s="103">
        <v>204</v>
      </c>
      <c r="T351" s="98" t="s">
        <v>323</v>
      </c>
    </row>
    <row r="352" spans="1:20" ht="27" customHeight="1">
      <c r="A352" s="142" t="s">
        <v>217</v>
      </c>
      <c r="B352" s="65" t="s">
        <v>549</v>
      </c>
      <c r="C352" s="98" t="s">
        <v>307</v>
      </c>
      <c r="D352" s="98">
        <v>120</v>
      </c>
      <c r="E352" s="112">
        <v>30</v>
      </c>
      <c r="F352" s="99">
        <v>30</v>
      </c>
      <c r="G352" s="100">
        <v>3.48</v>
      </c>
      <c r="H352" s="100">
        <v>0</v>
      </c>
      <c r="I352" s="101">
        <v>3.99</v>
      </c>
      <c r="J352" s="101">
        <v>0</v>
      </c>
      <c r="K352" s="100"/>
      <c r="L352" s="100">
        <v>297.3</v>
      </c>
      <c r="M352" s="100">
        <v>0.75</v>
      </c>
      <c r="N352" s="100"/>
      <c r="O352" s="100"/>
      <c r="P352" s="100"/>
      <c r="Q352" s="100"/>
      <c r="R352" s="101"/>
      <c r="S352" s="103">
        <v>24.5</v>
      </c>
      <c r="T352" s="98"/>
    </row>
    <row r="353" spans="1:20" ht="27" customHeight="1">
      <c r="A353" s="142" t="s">
        <v>217</v>
      </c>
      <c r="B353" s="65" t="s">
        <v>548</v>
      </c>
      <c r="C353" s="98" t="s">
        <v>307</v>
      </c>
      <c r="D353" s="98">
        <v>120</v>
      </c>
      <c r="E353" s="112">
        <v>48</v>
      </c>
      <c r="F353" s="99">
        <v>66</v>
      </c>
      <c r="G353" s="100">
        <v>3.1</v>
      </c>
      <c r="H353" s="100">
        <v>2.2000000000000002</v>
      </c>
      <c r="I353" s="101">
        <v>8.1</v>
      </c>
      <c r="J353" s="101">
        <v>0.5</v>
      </c>
      <c r="K353" s="100"/>
      <c r="L353" s="100">
        <v>330</v>
      </c>
      <c r="M353" s="100">
        <v>0.8</v>
      </c>
      <c r="N353" s="100"/>
      <c r="O353" s="100"/>
      <c r="P353" s="100"/>
      <c r="Q353" s="100"/>
      <c r="R353" s="101"/>
      <c r="S353" s="103">
        <v>44.5</v>
      </c>
      <c r="T353" s="98"/>
    </row>
    <row r="354" spans="1:20" ht="27" customHeight="1">
      <c r="A354" s="142" t="s">
        <v>217</v>
      </c>
      <c r="B354" s="65" t="s">
        <v>237</v>
      </c>
      <c r="C354" s="98"/>
      <c r="D354" s="98">
        <v>20.2</v>
      </c>
      <c r="E354" s="112">
        <v>20.2</v>
      </c>
      <c r="F354" s="99">
        <v>50</v>
      </c>
      <c r="G354" s="100">
        <v>2.39</v>
      </c>
      <c r="H354" s="100">
        <v>3.17</v>
      </c>
      <c r="I354" s="101"/>
      <c r="J354" s="100">
        <v>0.14000000000000001</v>
      </c>
      <c r="K354" s="100">
        <v>2.5299999999999998</v>
      </c>
      <c r="L354" s="100">
        <v>151.19</v>
      </c>
      <c r="M354" s="100">
        <v>0.39</v>
      </c>
      <c r="N354" s="100">
        <v>43.93</v>
      </c>
      <c r="O354" s="100">
        <v>4.6500000000000004</v>
      </c>
      <c r="P354" s="100">
        <v>28.69</v>
      </c>
      <c r="Q354" s="100">
        <v>0.15</v>
      </c>
      <c r="R354" s="101">
        <v>11.513999999999999</v>
      </c>
      <c r="S354" s="103"/>
      <c r="T354" s="98"/>
    </row>
    <row r="355" spans="1:20" ht="27" customHeight="1">
      <c r="A355" s="148" t="s">
        <v>107</v>
      </c>
      <c r="B355" s="65" t="s">
        <v>108</v>
      </c>
      <c r="C355" s="98" t="s">
        <v>86</v>
      </c>
      <c r="D355" s="98">
        <v>8.5</v>
      </c>
      <c r="E355" s="98">
        <v>8.5</v>
      </c>
      <c r="F355" s="99">
        <v>40</v>
      </c>
      <c r="G355" s="100">
        <v>1.5</v>
      </c>
      <c r="H355" s="100">
        <v>2.2999999999999998</v>
      </c>
      <c r="I355" s="100"/>
      <c r="J355" s="101"/>
      <c r="K355" s="100">
        <v>3.4</v>
      </c>
      <c r="L355" s="100">
        <v>466</v>
      </c>
      <c r="M355" s="102">
        <v>1.2</v>
      </c>
      <c r="N355" s="101"/>
      <c r="O355" s="101"/>
      <c r="P355" s="101"/>
      <c r="Q355" s="101"/>
      <c r="R355" s="101"/>
      <c r="S355" s="103"/>
      <c r="T355" s="98"/>
    </row>
    <row r="356" spans="1:20" ht="27" customHeight="1">
      <c r="A356" s="148" t="s">
        <v>107</v>
      </c>
      <c r="B356" s="65" t="s">
        <v>109</v>
      </c>
      <c r="C356" s="98" t="s">
        <v>86</v>
      </c>
      <c r="D356" s="98">
        <v>8.5</v>
      </c>
      <c r="E356" s="98">
        <v>8.5</v>
      </c>
      <c r="F356" s="99">
        <v>27</v>
      </c>
      <c r="G356" s="100">
        <v>1.8</v>
      </c>
      <c r="H356" s="100">
        <v>0.8</v>
      </c>
      <c r="I356" s="100"/>
      <c r="J356" s="101"/>
      <c r="K356" s="100">
        <v>3.1</v>
      </c>
      <c r="L356" s="100">
        <v>458</v>
      </c>
      <c r="M356" s="102">
        <v>1.2</v>
      </c>
      <c r="N356" s="101"/>
      <c r="O356" s="101"/>
      <c r="P356" s="101"/>
      <c r="Q356" s="101"/>
      <c r="R356" s="101"/>
      <c r="S356" s="103"/>
      <c r="T356" s="98"/>
    </row>
    <row r="357" spans="1:20" ht="27" customHeight="1">
      <c r="A357" s="148" t="s">
        <v>107</v>
      </c>
      <c r="B357" s="65" t="s">
        <v>110</v>
      </c>
      <c r="C357" s="98" t="s">
        <v>86</v>
      </c>
      <c r="D357" s="98">
        <v>8.5</v>
      </c>
      <c r="E357" s="98">
        <v>8.5</v>
      </c>
      <c r="F357" s="99">
        <v>19</v>
      </c>
      <c r="G357" s="100">
        <v>1.6</v>
      </c>
      <c r="H357" s="100">
        <v>0.2</v>
      </c>
      <c r="I357" s="100"/>
      <c r="J357" s="101"/>
      <c r="K357" s="100">
        <v>2.8</v>
      </c>
      <c r="L357" s="100">
        <v>497</v>
      </c>
      <c r="M357" s="102">
        <v>1.3</v>
      </c>
      <c r="N357" s="101"/>
      <c r="O357" s="101"/>
      <c r="P357" s="101"/>
      <c r="Q357" s="101"/>
      <c r="R357" s="101"/>
      <c r="S357" s="103"/>
      <c r="T357" s="98"/>
    </row>
    <row r="358" spans="1:20" ht="27" customHeight="1">
      <c r="A358" s="148" t="s">
        <v>107</v>
      </c>
      <c r="B358" s="65" t="s">
        <v>111</v>
      </c>
      <c r="C358" s="98" t="s">
        <v>86</v>
      </c>
      <c r="D358" s="98">
        <v>8.5</v>
      </c>
      <c r="E358" s="98">
        <v>8.5</v>
      </c>
      <c r="F358" s="99">
        <v>31</v>
      </c>
      <c r="G358" s="100">
        <v>1.8</v>
      </c>
      <c r="H358" s="100">
        <v>0.6</v>
      </c>
      <c r="I358" s="100"/>
      <c r="J358" s="101"/>
      <c r="K358" s="100">
        <v>4.7</v>
      </c>
      <c r="L358" s="100">
        <v>488</v>
      </c>
      <c r="M358" s="102">
        <v>1.2</v>
      </c>
      <c r="N358" s="101"/>
      <c r="O358" s="101"/>
      <c r="P358" s="101"/>
      <c r="Q358" s="101"/>
      <c r="R358" s="101"/>
      <c r="S358" s="103"/>
      <c r="T358" s="98"/>
    </row>
    <row r="359" spans="1:20" ht="27" customHeight="1">
      <c r="A359" s="148" t="s">
        <v>107</v>
      </c>
      <c r="B359" s="65" t="s">
        <v>112</v>
      </c>
      <c r="C359" s="98" t="s">
        <v>86</v>
      </c>
      <c r="D359" s="98">
        <v>8.5</v>
      </c>
      <c r="E359" s="98">
        <v>8.5</v>
      </c>
      <c r="F359" s="99">
        <v>29</v>
      </c>
      <c r="G359" s="100">
        <v>1.7</v>
      </c>
      <c r="H359" s="100">
        <v>0.4</v>
      </c>
      <c r="I359" s="100"/>
      <c r="J359" s="101"/>
      <c r="K359" s="100">
        <v>4.5999999999999996</v>
      </c>
      <c r="L359" s="100">
        <v>430</v>
      </c>
      <c r="M359" s="102">
        <v>1.1000000000000001</v>
      </c>
      <c r="N359" s="101"/>
      <c r="O359" s="101"/>
      <c r="P359" s="101"/>
      <c r="Q359" s="101"/>
      <c r="R359" s="101"/>
      <c r="S359" s="103"/>
      <c r="T359" s="98"/>
    </row>
    <row r="360" spans="1:20" ht="27" customHeight="1">
      <c r="A360" s="148" t="s">
        <v>107</v>
      </c>
      <c r="B360" s="65" t="s">
        <v>113</v>
      </c>
      <c r="C360" s="98" t="s">
        <v>86</v>
      </c>
      <c r="D360" s="98">
        <v>8.5</v>
      </c>
      <c r="E360" s="98">
        <v>8.5</v>
      </c>
      <c r="F360" s="99">
        <v>26</v>
      </c>
      <c r="G360" s="100">
        <v>1.6</v>
      </c>
      <c r="H360" s="100">
        <v>0.4</v>
      </c>
      <c r="I360" s="100"/>
      <c r="J360" s="101"/>
      <c r="K360" s="100">
        <v>3.9</v>
      </c>
      <c r="L360" s="100">
        <v>539</v>
      </c>
      <c r="M360" s="102">
        <v>1.4</v>
      </c>
      <c r="N360" s="101"/>
      <c r="O360" s="101"/>
      <c r="P360" s="101"/>
      <c r="Q360" s="101"/>
      <c r="R360" s="101"/>
      <c r="S360" s="103"/>
      <c r="T360" s="98"/>
    </row>
    <row r="361" spans="1:20" ht="27" customHeight="1">
      <c r="A361" s="148" t="s">
        <v>107</v>
      </c>
      <c r="B361" s="65" t="s">
        <v>114</v>
      </c>
      <c r="C361" s="98" t="s">
        <v>86</v>
      </c>
      <c r="D361" s="98">
        <v>8.5</v>
      </c>
      <c r="E361" s="98">
        <v>8.5</v>
      </c>
      <c r="F361" s="99">
        <v>24</v>
      </c>
      <c r="G361" s="100">
        <v>1.4</v>
      </c>
      <c r="H361" s="100">
        <v>0.5</v>
      </c>
      <c r="I361" s="100"/>
      <c r="J361" s="101"/>
      <c r="K361" s="100">
        <v>3.5</v>
      </c>
      <c r="L361" s="100">
        <v>430</v>
      </c>
      <c r="M361" s="102">
        <v>1.1000000000000001</v>
      </c>
      <c r="N361" s="101"/>
      <c r="O361" s="101"/>
      <c r="P361" s="101"/>
      <c r="Q361" s="101"/>
      <c r="R361" s="101"/>
      <c r="S361" s="103"/>
      <c r="T361" s="98"/>
    </row>
    <row r="362" spans="1:20" ht="27" customHeight="1">
      <c r="A362" s="148" t="s">
        <v>107</v>
      </c>
      <c r="B362" s="65" t="s">
        <v>115</v>
      </c>
      <c r="C362" s="98" t="s">
        <v>86</v>
      </c>
      <c r="D362" s="98">
        <v>8.5</v>
      </c>
      <c r="E362" s="98">
        <v>8.5</v>
      </c>
      <c r="F362" s="99">
        <v>24</v>
      </c>
      <c r="G362" s="100">
        <v>1.5</v>
      </c>
      <c r="H362" s="100">
        <v>0.4</v>
      </c>
      <c r="I362" s="100"/>
      <c r="J362" s="101"/>
      <c r="K362" s="100">
        <v>3.6</v>
      </c>
      <c r="L362" s="100">
        <v>509</v>
      </c>
      <c r="M362" s="102">
        <v>1.3</v>
      </c>
      <c r="N362" s="101"/>
      <c r="O362" s="101"/>
      <c r="P362" s="101"/>
      <c r="Q362" s="101"/>
      <c r="R362" s="101"/>
      <c r="S362" s="103"/>
      <c r="T362" s="98"/>
    </row>
    <row r="363" spans="1:20" ht="27" customHeight="1">
      <c r="A363" s="148" t="s">
        <v>107</v>
      </c>
      <c r="B363" s="65" t="s">
        <v>116</v>
      </c>
      <c r="C363" s="98" t="s">
        <v>86</v>
      </c>
      <c r="D363" s="98">
        <v>8.5</v>
      </c>
      <c r="E363" s="98">
        <v>8.5</v>
      </c>
      <c r="F363" s="99">
        <v>32</v>
      </c>
      <c r="G363" s="100">
        <v>1.5</v>
      </c>
      <c r="H363" s="100">
        <v>0.4</v>
      </c>
      <c r="I363" s="100"/>
      <c r="J363" s="101"/>
      <c r="K363" s="100">
        <v>5.6</v>
      </c>
      <c r="L363" s="100">
        <v>530</v>
      </c>
      <c r="M363" s="102">
        <v>1.3</v>
      </c>
      <c r="N363" s="101"/>
      <c r="O363" s="101"/>
      <c r="P363" s="101"/>
      <c r="Q363" s="101"/>
      <c r="R363" s="101"/>
      <c r="S363" s="103"/>
      <c r="T363" s="98"/>
    </row>
    <row r="364" spans="1:20" ht="27" customHeight="1">
      <c r="A364" s="148" t="s">
        <v>107</v>
      </c>
      <c r="B364" s="65" t="s">
        <v>117</v>
      </c>
      <c r="C364" s="98" t="s">
        <v>86</v>
      </c>
      <c r="D364" s="98">
        <v>8.5</v>
      </c>
      <c r="E364" s="98">
        <v>8.5</v>
      </c>
      <c r="F364" s="99">
        <v>41</v>
      </c>
      <c r="G364" s="100">
        <v>2.2999999999999998</v>
      </c>
      <c r="H364" s="100">
        <v>0.5</v>
      </c>
      <c r="I364" s="100"/>
      <c r="J364" s="101"/>
      <c r="K364" s="100">
        <v>6.8</v>
      </c>
      <c r="L364" s="100">
        <v>484</v>
      </c>
      <c r="M364" s="102">
        <v>1.2</v>
      </c>
      <c r="N364" s="101"/>
      <c r="O364" s="101"/>
      <c r="P364" s="101"/>
      <c r="Q364" s="101"/>
      <c r="R364" s="101"/>
      <c r="S364" s="103"/>
      <c r="T364" s="98"/>
    </row>
    <row r="365" spans="1:20" ht="27" customHeight="1">
      <c r="A365" s="148" t="s">
        <v>107</v>
      </c>
      <c r="B365" s="65" t="s">
        <v>182</v>
      </c>
      <c r="C365" s="98" t="s">
        <v>181</v>
      </c>
      <c r="D365" s="98">
        <v>8.5</v>
      </c>
      <c r="E365" s="98">
        <v>8.5</v>
      </c>
      <c r="F365" s="99">
        <v>26</v>
      </c>
      <c r="G365" s="100">
        <v>1.7</v>
      </c>
      <c r="H365" s="100">
        <v>0.6</v>
      </c>
      <c r="I365" s="100"/>
      <c r="J365" s="101"/>
      <c r="K365" s="100">
        <v>3.6</v>
      </c>
      <c r="L365" s="100">
        <v>470</v>
      </c>
      <c r="M365" s="102">
        <v>1.2</v>
      </c>
      <c r="N365" s="101"/>
      <c r="O365" s="101"/>
      <c r="P365" s="101"/>
      <c r="Q365" s="101"/>
      <c r="R365" s="101"/>
      <c r="S365" s="103"/>
      <c r="T365" s="98"/>
    </row>
    <row r="366" spans="1:20" ht="27" customHeight="1">
      <c r="A366" s="150" t="s">
        <v>56</v>
      </c>
      <c r="B366" s="65" t="s">
        <v>296</v>
      </c>
      <c r="C366" s="98" t="s">
        <v>307</v>
      </c>
      <c r="D366" s="112">
        <v>1000</v>
      </c>
      <c r="E366" s="112">
        <v>200</v>
      </c>
      <c r="F366" s="103">
        <v>140</v>
      </c>
      <c r="G366" s="100">
        <v>6.6</v>
      </c>
      <c r="H366" s="100">
        <v>8</v>
      </c>
      <c r="I366" s="100">
        <v>104</v>
      </c>
      <c r="J366" s="100" t="s">
        <v>19</v>
      </c>
      <c r="K366" s="100">
        <v>10.4</v>
      </c>
      <c r="L366" s="101">
        <v>80</v>
      </c>
      <c r="M366" s="102">
        <v>0.2</v>
      </c>
      <c r="N366" s="100">
        <v>234</v>
      </c>
      <c r="O366" s="100"/>
      <c r="P366" s="100"/>
      <c r="Q366" s="100"/>
      <c r="R366" s="101"/>
      <c r="S366" s="103">
        <v>184</v>
      </c>
      <c r="T366" s="98"/>
    </row>
    <row r="367" spans="1:20" ht="27" customHeight="1">
      <c r="A367" s="150" t="s">
        <v>56</v>
      </c>
      <c r="B367" s="65" t="s">
        <v>294</v>
      </c>
      <c r="C367" s="98"/>
      <c r="D367" s="112">
        <v>200</v>
      </c>
      <c r="E367" s="112">
        <v>200</v>
      </c>
      <c r="F367" s="103">
        <v>138</v>
      </c>
      <c r="G367" s="100">
        <v>6.8</v>
      </c>
      <c r="H367" s="100">
        <v>7.83</v>
      </c>
      <c r="I367" s="100"/>
      <c r="J367" s="100"/>
      <c r="K367" s="100">
        <v>9.89</v>
      </c>
      <c r="L367" s="101">
        <v>84.46</v>
      </c>
      <c r="M367" s="102">
        <v>0.21</v>
      </c>
      <c r="N367" s="100">
        <v>309</v>
      </c>
      <c r="O367" s="100">
        <v>226.6</v>
      </c>
      <c r="P367" s="100">
        <v>191.58</v>
      </c>
      <c r="Q367" s="100"/>
      <c r="R367" s="101"/>
      <c r="S367" s="103"/>
      <c r="T367" s="98"/>
    </row>
    <row r="368" spans="1:20" ht="30" customHeight="1">
      <c r="A368" s="150" t="s">
        <v>56</v>
      </c>
      <c r="B368" s="65" t="s">
        <v>557</v>
      </c>
      <c r="C368" s="98" t="s">
        <v>307</v>
      </c>
      <c r="D368" s="98">
        <v>80</v>
      </c>
      <c r="E368" s="98">
        <v>2</v>
      </c>
      <c r="F368" s="99">
        <v>1</v>
      </c>
      <c r="G368" s="100">
        <v>0</v>
      </c>
      <c r="H368" s="100">
        <v>0.2</v>
      </c>
      <c r="I368" s="100">
        <v>0</v>
      </c>
      <c r="J368" s="100">
        <v>0</v>
      </c>
      <c r="K368" s="100">
        <v>0</v>
      </c>
      <c r="L368" s="100">
        <v>2</v>
      </c>
      <c r="M368" s="100">
        <v>0</v>
      </c>
      <c r="N368" s="100"/>
      <c r="O368" s="100"/>
      <c r="P368" s="100"/>
      <c r="Q368" s="100"/>
      <c r="R368" s="100">
        <v>100</v>
      </c>
      <c r="S368" s="103">
        <v>4.95</v>
      </c>
      <c r="T368" s="98"/>
    </row>
    <row r="369" spans="1:20" ht="30" customHeight="1">
      <c r="A369" s="150" t="s">
        <v>56</v>
      </c>
      <c r="B369" s="65" t="s">
        <v>558</v>
      </c>
      <c r="C369" s="98" t="s">
        <v>307</v>
      </c>
      <c r="D369" s="98">
        <v>80</v>
      </c>
      <c r="E369" s="98">
        <v>2</v>
      </c>
      <c r="F369" s="99">
        <v>1</v>
      </c>
      <c r="G369" s="100">
        <v>0</v>
      </c>
      <c r="H369" s="100">
        <v>0.2</v>
      </c>
      <c r="I369" s="100">
        <v>0</v>
      </c>
      <c r="J369" s="100">
        <v>0</v>
      </c>
      <c r="K369" s="100">
        <v>0</v>
      </c>
      <c r="L369" s="100">
        <v>2</v>
      </c>
      <c r="M369" s="100">
        <v>0</v>
      </c>
      <c r="N369" s="100"/>
      <c r="O369" s="100"/>
      <c r="P369" s="100"/>
      <c r="Q369" s="100"/>
      <c r="R369" s="100">
        <v>100</v>
      </c>
      <c r="S369" s="103">
        <v>4.95</v>
      </c>
      <c r="T369" s="98"/>
    </row>
    <row r="370" spans="1:20" ht="30" customHeight="1">
      <c r="A370" s="150" t="s">
        <v>56</v>
      </c>
      <c r="B370" s="159" t="s">
        <v>158</v>
      </c>
      <c r="C370" s="98" t="s">
        <v>156</v>
      </c>
      <c r="D370" s="98">
        <v>0.8</v>
      </c>
      <c r="E370" s="98">
        <v>0.8</v>
      </c>
      <c r="F370" s="160" t="s">
        <v>157</v>
      </c>
      <c r="G370" s="160" t="s">
        <v>157</v>
      </c>
      <c r="H370" s="160" t="s">
        <v>157</v>
      </c>
      <c r="I370" s="160" t="s">
        <v>157</v>
      </c>
      <c r="J370" s="160" t="s">
        <v>338</v>
      </c>
      <c r="K370" s="160" t="s">
        <v>338</v>
      </c>
      <c r="L370" s="160" t="s">
        <v>157</v>
      </c>
      <c r="M370" s="100"/>
      <c r="N370" s="160" t="s">
        <v>338</v>
      </c>
      <c r="O370" s="160" t="s">
        <v>338</v>
      </c>
      <c r="P370" s="160" t="s">
        <v>338</v>
      </c>
      <c r="Q370" s="160" t="s">
        <v>338</v>
      </c>
      <c r="R370" s="160" t="s">
        <v>338</v>
      </c>
      <c r="S370" s="103"/>
      <c r="T370" s="98" t="s">
        <v>68</v>
      </c>
    </row>
    <row r="371" spans="1:20" ht="26.25" customHeight="1">
      <c r="A371" s="150" t="s">
        <v>56</v>
      </c>
      <c r="B371" s="65" t="s">
        <v>572</v>
      </c>
      <c r="C371" s="98"/>
      <c r="D371" s="98">
        <v>230</v>
      </c>
      <c r="E371" s="98">
        <v>10</v>
      </c>
      <c r="F371" s="99">
        <v>6</v>
      </c>
      <c r="G371" s="100"/>
      <c r="H371" s="100"/>
      <c r="I371" s="100"/>
      <c r="J371" s="101"/>
      <c r="K371" s="100"/>
      <c r="L371" s="100"/>
      <c r="M371" s="120"/>
      <c r="N371" s="100"/>
      <c r="O371" s="101"/>
      <c r="P371" s="100"/>
      <c r="Q371" s="101"/>
      <c r="R371" s="101">
        <v>100</v>
      </c>
      <c r="S371" s="103">
        <v>25.826086956521699</v>
      </c>
      <c r="T371" s="98"/>
    </row>
    <row r="372" spans="1:20" ht="26.25" customHeight="1">
      <c r="A372" s="150" t="s">
        <v>56</v>
      </c>
      <c r="B372" s="65" t="s">
        <v>324</v>
      </c>
      <c r="C372" s="98"/>
      <c r="D372" s="98">
        <v>100</v>
      </c>
      <c r="E372" s="98">
        <v>100</v>
      </c>
      <c r="F372" s="99">
        <v>19</v>
      </c>
      <c r="G372" s="100">
        <v>1</v>
      </c>
      <c r="H372" s="100">
        <v>1</v>
      </c>
      <c r="I372" s="100">
        <v>2.2000000000000002</v>
      </c>
      <c r="J372" s="101"/>
      <c r="K372" s="100">
        <v>3</v>
      </c>
      <c r="L372" s="100">
        <v>46</v>
      </c>
      <c r="M372" s="120">
        <f>L372*2.54/1000</f>
        <v>0.11684</v>
      </c>
      <c r="N372" s="100">
        <v>90</v>
      </c>
      <c r="O372" s="101"/>
      <c r="P372" s="100">
        <v>20</v>
      </c>
      <c r="Q372" s="101"/>
      <c r="R372" s="101">
        <v>100</v>
      </c>
      <c r="S372" s="103"/>
      <c r="T372" s="98"/>
    </row>
    <row r="373" spans="1:20" ht="26.25" customHeight="1">
      <c r="A373" s="150" t="s">
        <v>56</v>
      </c>
      <c r="B373" s="65" t="s">
        <v>619</v>
      </c>
      <c r="C373" s="98"/>
      <c r="D373" s="98">
        <v>450</v>
      </c>
      <c r="E373" s="98">
        <v>13</v>
      </c>
      <c r="F373" s="99">
        <v>4</v>
      </c>
      <c r="G373" s="100">
        <v>0.4</v>
      </c>
      <c r="H373" s="100">
        <v>0</v>
      </c>
      <c r="I373" s="100">
        <v>0.6</v>
      </c>
      <c r="J373" s="101">
        <v>0.1</v>
      </c>
      <c r="K373" s="100"/>
      <c r="L373" s="100">
        <v>8</v>
      </c>
      <c r="M373" s="120">
        <f>L373*2.54/1000</f>
        <v>2.0320000000000001E-2</v>
      </c>
      <c r="N373" s="100"/>
      <c r="O373" s="101"/>
      <c r="P373" s="100"/>
      <c r="Q373" s="101"/>
      <c r="R373" s="101">
        <v>100</v>
      </c>
      <c r="S373" s="103">
        <v>8.6088888888888793</v>
      </c>
      <c r="T373" s="98"/>
    </row>
    <row r="374" spans="1:20" ht="26.25" customHeight="1">
      <c r="A374" s="150" t="s">
        <v>56</v>
      </c>
      <c r="B374" s="67" t="s">
        <v>42</v>
      </c>
      <c r="C374" s="98" t="s">
        <v>409</v>
      </c>
      <c r="D374" s="112">
        <v>100</v>
      </c>
      <c r="E374" s="112">
        <v>100</v>
      </c>
      <c r="F374" s="99">
        <v>4</v>
      </c>
      <c r="G374" s="100">
        <v>0.2</v>
      </c>
      <c r="H374" s="100">
        <v>0</v>
      </c>
      <c r="I374" s="101"/>
      <c r="J374" s="101"/>
      <c r="K374" s="100">
        <v>0.7</v>
      </c>
      <c r="L374" s="100">
        <v>1</v>
      </c>
      <c r="M374" s="120">
        <f>L374*2.54/1000</f>
        <v>2.5400000000000002E-3</v>
      </c>
      <c r="N374" s="101"/>
      <c r="O374" s="101"/>
      <c r="P374" s="101"/>
      <c r="Q374" s="101"/>
      <c r="R374" s="101">
        <v>100</v>
      </c>
      <c r="S374" s="103"/>
      <c r="T374" s="98"/>
    </row>
    <row r="375" spans="1:20" ht="26.25" customHeight="1">
      <c r="A375" s="150" t="s">
        <v>56</v>
      </c>
      <c r="B375" s="67" t="s">
        <v>102</v>
      </c>
      <c r="C375" s="98" t="s">
        <v>103</v>
      </c>
      <c r="D375" s="112">
        <v>12</v>
      </c>
      <c r="E375" s="112">
        <v>12</v>
      </c>
      <c r="F375" s="99">
        <v>58</v>
      </c>
      <c r="G375" s="100">
        <v>0.77</v>
      </c>
      <c r="H375" s="100">
        <v>2.5</v>
      </c>
      <c r="I375" s="101"/>
      <c r="J375" s="101"/>
      <c r="K375" s="100">
        <v>8.1</v>
      </c>
      <c r="L375" s="100">
        <v>46</v>
      </c>
      <c r="M375" s="120">
        <f>L375*2.54/1000</f>
        <v>0.11684</v>
      </c>
      <c r="N375" s="101"/>
      <c r="O375" s="101"/>
      <c r="P375" s="101"/>
      <c r="Q375" s="101"/>
      <c r="R375" s="101">
        <v>0</v>
      </c>
      <c r="S375" s="103"/>
      <c r="T375" s="98"/>
    </row>
    <row r="376" spans="1:20" ht="26.25" customHeight="1">
      <c r="A376" s="150" t="s">
        <v>56</v>
      </c>
      <c r="B376" s="161" t="s">
        <v>325</v>
      </c>
      <c r="C376" s="98" t="s">
        <v>103</v>
      </c>
      <c r="D376" s="112"/>
      <c r="E376" s="112">
        <v>2</v>
      </c>
      <c r="F376" s="99">
        <v>7</v>
      </c>
      <c r="G376" s="100">
        <v>0.4</v>
      </c>
      <c r="H376" s="100">
        <v>0</v>
      </c>
      <c r="I376" s="101"/>
      <c r="J376" s="101"/>
      <c r="K376" s="100">
        <v>1.3</v>
      </c>
      <c r="L376" s="100">
        <v>1.6</v>
      </c>
      <c r="M376" s="120"/>
      <c r="N376" s="101"/>
      <c r="O376" s="101"/>
      <c r="P376" s="101"/>
      <c r="Q376" s="101"/>
      <c r="R376" s="101"/>
      <c r="S376" s="103"/>
      <c r="T376" s="98"/>
    </row>
    <row r="377" spans="1:20" ht="26.25" customHeight="1">
      <c r="A377" s="150" t="s">
        <v>56</v>
      </c>
      <c r="B377" s="161" t="s">
        <v>590</v>
      </c>
      <c r="C377" s="98" t="s">
        <v>591</v>
      </c>
      <c r="D377" s="112">
        <v>345</v>
      </c>
      <c r="E377" s="112">
        <v>100</v>
      </c>
      <c r="F377" s="99">
        <v>42</v>
      </c>
      <c r="G377" s="100">
        <v>1.2</v>
      </c>
      <c r="H377" s="100">
        <v>1.2</v>
      </c>
      <c r="I377" s="101"/>
      <c r="J377" s="101"/>
      <c r="K377" s="100">
        <v>8.1</v>
      </c>
      <c r="L377" s="100">
        <v>38</v>
      </c>
      <c r="M377" s="120"/>
      <c r="N377" s="101"/>
      <c r="O377" s="101"/>
      <c r="P377" s="101"/>
      <c r="Q377" s="101"/>
      <c r="R377" s="101"/>
      <c r="S377" s="103">
        <v>120</v>
      </c>
      <c r="T377" s="98"/>
    </row>
    <row r="378" spans="1:20" ht="26.25" customHeight="1">
      <c r="A378" s="150" t="s">
        <v>56</v>
      </c>
      <c r="B378" s="161" t="s">
        <v>326</v>
      </c>
      <c r="C378" s="98" t="s">
        <v>103</v>
      </c>
      <c r="D378" s="112"/>
      <c r="E378" s="112">
        <v>3</v>
      </c>
      <c r="F378" s="99">
        <v>16</v>
      </c>
      <c r="G378" s="100">
        <v>0.05</v>
      </c>
      <c r="H378" s="100">
        <v>0.95</v>
      </c>
      <c r="I378" s="101"/>
      <c r="J378" s="101"/>
      <c r="K378" s="100">
        <v>1.8</v>
      </c>
      <c r="L378" s="100">
        <v>23</v>
      </c>
      <c r="M378" s="120"/>
      <c r="N378" s="101"/>
      <c r="O378" s="101">
        <v>7</v>
      </c>
      <c r="P378" s="101"/>
      <c r="Q378" s="101"/>
      <c r="R378" s="101"/>
      <c r="S378" s="103"/>
      <c r="T378" s="98"/>
    </row>
    <row r="379" spans="1:20" ht="26.25" customHeight="1">
      <c r="A379" s="150" t="s">
        <v>56</v>
      </c>
      <c r="B379" s="162" t="s">
        <v>490</v>
      </c>
      <c r="C379" s="162" t="s">
        <v>491</v>
      </c>
      <c r="D379" s="112"/>
      <c r="E379" s="112">
        <v>7</v>
      </c>
      <c r="F379" s="99">
        <v>32</v>
      </c>
      <c r="G379" s="100">
        <v>0.55000000000000004</v>
      </c>
      <c r="H379" s="100">
        <v>1.2</v>
      </c>
      <c r="I379" s="101"/>
      <c r="J379" s="101"/>
      <c r="K379" s="100">
        <v>4.8</v>
      </c>
      <c r="L379" s="100">
        <v>14</v>
      </c>
      <c r="M379" s="120">
        <f t="shared" ref="M379:M400" si="3">L379*2.54/1000</f>
        <v>3.5560000000000001E-2</v>
      </c>
      <c r="N379" s="101"/>
      <c r="O379" s="101"/>
      <c r="P379" s="101"/>
      <c r="Q379" s="101"/>
      <c r="R379" s="101">
        <v>100</v>
      </c>
      <c r="S379" s="103"/>
      <c r="T379" s="98"/>
    </row>
    <row r="380" spans="1:20" ht="31.5" customHeight="1">
      <c r="A380" s="150" t="s">
        <v>56</v>
      </c>
      <c r="B380" s="111" t="s">
        <v>47</v>
      </c>
      <c r="C380" s="98" t="s">
        <v>297</v>
      </c>
      <c r="D380" s="112">
        <v>200</v>
      </c>
      <c r="E380" s="112">
        <v>200</v>
      </c>
      <c r="F380" s="99">
        <v>74</v>
      </c>
      <c r="G380" s="100">
        <v>4.4000000000000004</v>
      </c>
      <c r="H380" s="100">
        <v>1.2</v>
      </c>
      <c r="I380" s="100">
        <v>11.2</v>
      </c>
      <c r="J380" s="100">
        <v>0.2</v>
      </c>
      <c r="K380" s="101"/>
      <c r="L380" s="100">
        <v>120</v>
      </c>
      <c r="M380" s="100">
        <v>0.3</v>
      </c>
      <c r="N380" s="101"/>
      <c r="O380" s="100">
        <v>350</v>
      </c>
      <c r="P380" s="101"/>
      <c r="Q380" s="163">
        <v>1.6</v>
      </c>
      <c r="R380" s="101">
        <v>200</v>
      </c>
      <c r="S380" s="103"/>
      <c r="T380" s="98"/>
    </row>
    <row r="381" spans="1:20" ht="27" customHeight="1">
      <c r="A381" s="150" t="s">
        <v>56</v>
      </c>
      <c r="B381" s="65" t="s">
        <v>61</v>
      </c>
      <c r="C381" s="98"/>
      <c r="D381" s="98">
        <v>100</v>
      </c>
      <c r="E381" s="98">
        <v>100</v>
      </c>
      <c r="F381" s="99">
        <v>0</v>
      </c>
      <c r="G381" s="100">
        <v>0</v>
      </c>
      <c r="H381" s="100">
        <v>0</v>
      </c>
      <c r="I381" s="100">
        <v>0</v>
      </c>
      <c r="J381" s="100">
        <v>0</v>
      </c>
      <c r="K381" s="100">
        <v>0</v>
      </c>
      <c r="L381" s="100">
        <v>6</v>
      </c>
      <c r="M381" s="120">
        <f t="shared" si="3"/>
        <v>1.524E-2</v>
      </c>
      <c r="N381" s="100">
        <v>0</v>
      </c>
      <c r="O381" s="100">
        <v>0</v>
      </c>
      <c r="P381" s="100">
        <v>0</v>
      </c>
      <c r="Q381" s="100">
        <v>0</v>
      </c>
      <c r="R381" s="100">
        <v>0</v>
      </c>
      <c r="S381" s="103"/>
      <c r="T381" s="98"/>
    </row>
    <row r="382" spans="1:20" ht="30" customHeight="1">
      <c r="A382" s="150" t="s">
        <v>56</v>
      </c>
      <c r="B382" s="65" t="s">
        <v>66</v>
      </c>
      <c r="C382" s="98"/>
      <c r="D382" s="98">
        <v>179</v>
      </c>
      <c r="E382" s="98">
        <v>179</v>
      </c>
      <c r="F382" s="99">
        <v>66</v>
      </c>
      <c r="G382" s="100">
        <v>0.09</v>
      </c>
      <c r="H382" s="100">
        <v>0.04</v>
      </c>
      <c r="I382" s="98"/>
      <c r="J382" s="98"/>
      <c r="K382" s="100">
        <v>17.43</v>
      </c>
      <c r="L382" s="100">
        <v>36.299999999999997</v>
      </c>
      <c r="M382" s="120">
        <f t="shared" si="3"/>
        <v>9.2201999999999992E-2</v>
      </c>
      <c r="N382" s="100">
        <v>13.14</v>
      </c>
      <c r="O382" s="100">
        <v>1.52</v>
      </c>
      <c r="P382" s="100">
        <v>1.86</v>
      </c>
      <c r="Q382" s="100">
        <v>0.2</v>
      </c>
      <c r="R382" s="98">
        <v>161.1</v>
      </c>
      <c r="S382" s="103"/>
      <c r="T382" s="98"/>
    </row>
    <row r="383" spans="1:20" ht="27" customHeight="1">
      <c r="A383" s="150" t="s">
        <v>56</v>
      </c>
      <c r="B383" s="98" t="s">
        <v>332</v>
      </c>
      <c r="C383" s="98"/>
      <c r="D383" s="98">
        <v>2.7</v>
      </c>
      <c r="E383" s="98">
        <v>2.7</v>
      </c>
      <c r="F383" s="103">
        <v>7.69</v>
      </c>
      <c r="G383" s="98"/>
      <c r="H383" s="164">
        <v>0.21</v>
      </c>
      <c r="I383" s="98"/>
      <c r="J383" s="98"/>
      <c r="K383" s="164">
        <v>1.1200000000000001</v>
      </c>
      <c r="L383" s="164">
        <v>363.77</v>
      </c>
      <c r="M383" s="164">
        <v>0.92</v>
      </c>
      <c r="N383" s="98"/>
      <c r="O383" s="98"/>
      <c r="P383" s="98"/>
      <c r="Q383" s="98"/>
      <c r="R383" s="98"/>
      <c r="S383" s="103"/>
      <c r="T383" s="98"/>
    </row>
    <row r="384" spans="1:20" ht="30" customHeight="1">
      <c r="A384" s="150" t="s">
        <v>56</v>
      </c>
      <c r="B384" s="65" t="s">
        <v>126</v>
      </c>
      <c r="C384" s="165" t="s">
        <v>306</v>
      </c>
      <c r="D384" s="98">
        <v>140.80000000000001</v>
      </c>
      <c r="E384" s="98">
        <v>17.600000000000001</v>
      </c>
      <c r="F384" s="99">
        <v>76</v>
      </c>
      <c r="G384" s="100">
        <v>1</v>
      </c>
      <c r="H384" s="100">
        <v>2.6</v>
      </c>
      <c r="I384" s="98"/>
      <c r="J384" s="98"/>
      <c r="K384" s="100">
        <v>12</v>
      </c>
      <c r="L384" s="100">
        <v>410</v>
      </c>
      <c r="M384" s="102">
        <f t="shared" si="3"/>
        <v>1.0414000000000001</v>
      </c>
      <c r="N384" s="147">
        <v>89.3</v>
      </c>
      <c r="O384" s="100">
        <v>8.3000000000000007</v>
      </c>
      <c r="P384" s="147">
        <v>36.1</v>
      </c>
      <c r="Q384" s="147">
        <v>0.23</v>
      </c>
      <c r="R384" s="98" t="s">
        <v>68</v>
      </c>
      <c r="S384" s="103"/>
      <c r="T384" s="98" t="s">
        <v>127</v>
      </c>
    </row>
    <row r="385" spans="1:20" ht="42" customHeight="1">
      <c r="A385" s="150" t="s">
        <v>56</v>
      </c>
      <c r="B385" s="111" t="s">
        <v>161</v>
      </c>
      <c r="C385" s="98" t="s">
        <v>162</v>
      </c>
      <c r="D385" s="98">
        <v>16.5</v>
      </c>
      <c r="E385" s="98">
        <v>16.5</v>
      </c>
      <c r="F385" s="99">
        <v>72</v>
      </c>
      <c r="G385" s="100">
        <v>1.3</v>
      </c>
      <c r="H385" s="100">
        <v>2.2999999999999998</v>
      </c>
      <c r="I385" s="98"/>
      <c r="J385" s="98"/>
      <c r="K385" s="100">
        <v>11.6</v>
      </c>
      <c r="L385" s="100">
        <v>380</v>
      </c>
      <c r="M385" s="102">
        <v>1</v>
      </c>
      <c r="N385" s="100"/>
      <c r="O385" s="100"/>
      <c r="P385" s="100"/>
      <c r="Q385" s="100"/>
      <c r="R385" s="98" t="s">
        <v>68</v>
      </c>
      <c r="S385" s="103"/>
      <c r="T385" s="98" t="s">
        <v>127</v>
      </c>
    </row>
    <row r="386" spans="1:20" ht="34.5" customHeight="1">
      <c r="A386" s="150" t="s">
        <v>56</v>
      </c>
      <c r="B386" s="111" t="s">
        <v>199</v>
      </c>
      <c r="C386" s="98" t="s">
        <v>200</v>
      </c>
      <c r="D386" s="98">
        <v>18</v>
      </c>
      <c r="E386" s="166">
        <v>18</v>
      </c>
      <c r="F386" s="99">
        <v>68</v>
      </c>
      <c r="G386" s="100">
        <v>8.8000000000000007</v>
      </c>
      <c r="H386" s="100">
        <v>0.3</v>
      </c>
      <c r="I386" s="98">
        <v>6.4</v>
      </c>
      <c r="J386" s="98">
        <v>3.2</v>
      </c>
      <c r="K386" s="100"/>
      <c r="L386" s="100">
        <v>700</v>
      </c>
      <c r="M386" s="100">
        <v>1.6</v>
      </c>
      <c r="N386" s="98"/>
      <c r="O386" s="98"/>
      <c r="P386" s="98"/>
      <c r="Q386" s="98"/>
      <c r="R386" s="98"/>
      <c r="S386" s="103"/>
      <c r="T386" s="98" t="s">
        <v>201</v>
      </c>
    </row>
    <row r="387" spans="1:20" ht="27.75" customHeight="1">
      <c r="A387" s="150" t="s">
        <v>56</v>
      </c>
      <c r="B387" s="65" t="s">
        <v>70</v>
      </c>
      <c r="C387" s="98"/>
      <c r="D387" s="98">
        <v>100</v>
      </c>
      <c r="E387" s="98">
        <v>100</v>
      </c>
      <c r="F387" s="99">
        <v>46</v>
      </c>
      <c r="G387" s="100">
        <v>0.1</v>
      </c>
      <c r="H387" s="100">
        <v>0</v>
      </c>
      <c r="I387" s="98"/>
      <c r="J387" s="98"/>
      <c r="K387" s="100">
        <v>11.4</v>
      </c>
      <c r="L387" s="100">
        <v>2</v>
      </c>
      <c r="M387" s="120">
        <f t="shared" si="3"/>
        <v>5.0800000000000003E-3</v>
      </c>
      <c r="N387" s="100">
        <v>0</v>
      </c>
      <c r="O387" s="100">
        <v>2</v>
      </c>
      <c r="P387" s="100">
        <v>11</v>
      </c>
      <c r="Q387" s="100">
        <v>0</v>
      </c>
      <c r="R387" s="101">
        <v>88</v>
      </c>
      <c r="S387" s="103"/>
      <c r="T387" s="98"/>
    </row>
    <row r="388" spans="1:20" ht="27.75" customHeight="1">
      <c r="A388" s="150" t="s">
        <v>56</v>
      </c>
      <c r="B388" s="65" t="s">
        <v>71</v>
      </c>
      <c r="C388" s="98"/>
      <c r="D388" s="98">
        <v>100</v>
      </c>
      <c r="E388" s="98">
        <v>100</v>
      </c>
      <c r="F388" s="99">
        <v>0</v>
      </c>
      <c r="G388" s="100">
        <v>0</v>
      </c>
      <c r="H388" s="100">
        <v>0</v>
      </c>
      <c r="I388" s="98"/>
      <c r="J388" s="98"/>
      <c r="K388" s="100">
        <v>0</v>
      </c>
      <c r="L388" s="100">
        <v>7</v>
      </c>
      <c r="M388" s="120">
        <f t="shared" si="3"/>
        <v>1.7780000000000001E-2</v>
      </c>
      <c r="N388" s="98"/>
      <c r="O388" s="98"/>
      <c r="P388" s="98"/>
      <c r="Q388" s="98"/>
      <c r="R388" s="129">
        <v>88</v>
      </c>
      <c r="S388" s="103"/>
      <c r="T388" s="98"/>
    </row>
    <row r="389" spans="1:20" ht="27" customHeight="1">
      <c r="A389" s="150" t="s">
        <v>56</v>
      </c>
      <c r="B389" s="65" t="s">
        <v>72</v>
      </c>
      <c r="C389" s="98"/>
      <c r="D389" s="98">
        <v>100</v>
      </c>
      <c r="E389" s="98">
        <v>100</v>
      </c>
      <c r="F389" s="99">
        <v>48</v>
      </c>
      <c r="G389" s="100">
        <v>0</v>
      </c>
      <c r="H389" s="100">
        <v>0</v>
      </c>
      <c r="I389" s="98"/>
      <c r="J389" s="98"/>
      <c r="K389" s="100">
        <v>11.9</v>
      </c>
      <c r="L389" s="100">
        <v>0</v>
      </c>
      <c r="M389" s="120">
        <f t="shared" si="3"/>
        <v>0</v>
      </c>
      <c r="N389" s="100">
        <v>1</v>
      </c>
      <c r="O389" s="98"/>
      <c r="P389" s="100">
        <v>20</v>
      </c>
      <c r="Q389" s="98"/>
      <c r="R389" s="129">
        <v>88</v>
      </c>
      <c r="S389" s="103"/>
      <c r="T389" s="98"/>
    </row>
    <row r="390" spans="1:20" ht="26.25" customHeight="1">
      <c r="A390" s="150" t="s">
        <v>56</v>
      </c>
      <c r="B390" s="65" t="s">
        <v>73</v>
      </c>
      <c r="C390" s="98"/>
      <c r="D390" s="98">
        <v>100</v>
      </c>
      <c r="E390" s="98">
        <v>100</v>
      </c>
      <c r="F390" s="99">
        <v>0</v>
      </c>
      <c r="G390" s="100">
        <v>0</v>
      </c>
      <c r="H390" s="100">
        <v>0</v>
      </c>
      <c r="I390" s="98">
        <v>0</v>
      </c>
      <c r="J390" s="98"/>
      <c r="K390" s="100">
        <v>0</v>
      </c>
      <c r="L390" s="100">
        <v>20</v>
      </c>
      <c r="M390" s="120">
        <f t="shared" si="3"/>
        <v>5.0799999999999998E-2</v>
      </c>
      <c r="N390" s="100">
        <v>10</v>
      </c>
      <c r="O390" s="98"/>
      <c r="P390" s="101">
        <v>30</v>
      </c>
      <c r="Q390" s="98"/>
      <c r="R390" s="129">
        <v>88</v>
      </c>
      <c r="S390" s="103"/>
      <c r="T390" s="98"/>
    </row>
    <row r="391" spans="1:20" ht="26.25" customHeight="1">
      <c r="A391" s="151" t="s">
        <v>297</v>
      </c>
      <c r="B391" s="98" t="s">
        <v>297</v>
      </c>
      <c r="C391" s="98" t="s">
        <v>297</v>
      </c>
      <c r="D391" s="98">
        <v>65</v>
      </c>
      <c r="E391" s="98">
        <v>65</v>
      </c>
      <c r="F391" s="99">
        <v>18</v>
      </c>
      <c r="G391" s="100">
        <v>0.8</v>
      </c>
      <c r="H391" s="100">
        <v>0</v>
      </c>
      <c r="I391" s="98"/>
      <c r="J391" s="98">
        <v>0</v>
      </c>
      <c r="K391" s="100">
        <v>3.8</v>
      </c>
      <c r="L391" s="100">
        <v>10</v>
      </c>
      <c r="M391" s="120">
        <f t="shared" si="3"/>
        <v>2.5399999999999999E-2</v>
      </c>
      <c r="N391" s="100"/>
      <c r="O391" s="98"/>
      <c r="P391" s="101"/>
      <c r="Q391" s="98"/>
      <c r="R391" s="129"/>
      <c r="S391" s="103"/>
      <c r="T391" s="98"/>
    </row>
    <row r="392" spans="1:20" ht="26.25" customHeight="1">
      <c r="A392" s="151" t="s">
        <v>297</v>
      </c>
      <c r="B392" s="98" t="s">
        <v>459</v>
      </c>
      <c r="C392" s="98" t="s">
        <v>457</v>
      </c>
      <c r="D392" s="98">
        <v>125</v>
      </c>
      <c r="E392" s="98">
        <v>125</v>
      </c>
      <c r="F392" s="99">
        <v>96</v>
      </c>
      <c r="G392" s="100">
        <v>5.8</v>
      </c>
      <c r="H392" s="100">
        <v>1.1000000000000001</v>
      </c>
      <c r="I392" s="98"/>
      <c r="J392" s="98"/>
      <c r="K392" s="100">
        <v>15.6</v>
      </c>
      <c r="L392" s="100">
        <v>73</v>
      </c>
      <c r="M392" s="120">
        <f>L392*2.54/1000</f>
        <v>0.18542000000000003</v>
      </c>
      <c r="N392" s="100"/>
      <c r="O392" s="98"/>
      <c r="P392" s="101"/>
      <c r="Q392" s="98"/>
      <c r="R392" s="129"/>
      <c r="S392" s="103"/>
      <c r="T392" s="98" t="s">
        <v>458</v>
      </c>
    </row>
    <row r="393" spans="1:20" ht="26.25" customHeight="1">
      <c r="A393" s="151" t="s">
        <v>297</v>
      </c>
      <c r="B393" s="98" t="s">
        <v>497</v>
      </c>
      <c r="C393" s="98" t="s">
        <v>457</v>
      </c>
      <c r="D393" s="98">
        <v>125</v>
      </c>
      <c r="E393" s="98">
        <v>125</v>
      </c>
      <c r="F393" s="99">
        <v>96</v>
      </c>
      <c r="G393" s="100">
        <v>5.8</v>
      </c>
      <c r="H393" s="100">
        <v>1.1000000000000001</v>
      </c>
      <c r="I393" s="98"/>
      <c r="J393" s="98"/>
      <c r="K393" s="100">
        <v>15.6</v>
      </c>
      <c r="L393" s="100">
        <v>73</v>
      </c>
      <c r="M393" s="120">
        <f>L393*2.54/1000</f>
        <v>0.18542000000000003</v>
      </c>
      <c r="N393" s="100"/>
      <c r="O393" s="98"/>
      <c r="P393" s="101"/>
      <c r="Q393" s="98"/>
      <c r="R393" s="129"/>
      <c r="S393" s="103">
        <v>89</v>
      </c>
      <c r="T393" s="98" t="s">
        <v>458</v>
      </c>
    </row>
    <row r="394" spans="1:20" ht="28.5" customHeight="1">
      <c r="A394" s="151" t="s">
        <v>410</v>
      </c>
      <c r="B394" s="65" t="s">
        <v>52</v>
      </c>
      <c r="C394" s="98"/>
      <c r="D394" s="98">
        <v>100</v>
      </c>
      <c r="E394" s="98">
        <v>100</v>
      </c>
      <c r="F394" s="99">
        <v>5</v>
      </c>
      <c r="G394" s="100">
        <v>0.5</v>
      </c>
      <c r="H394" s="100">
        <v>0.5</v>
      </c>
      <c r="I394" s="101">
        <v>0.5</v>
      </c>
      <c r="J394" s="101"/>
      <c r="K394" s="100">
        <v>0.5</v>
      </c>
      <c r="L394" s="100">
        <v>0.5</v>
      </c>
      <c r="M394" s="120">
        <f t="shared" si="3"/>
        <v>1.2700000000000001E-3</v>
      </c>
      <c r="N394" s="101"/>
      <c r="O394" s="101"/>
      <c r="P394" s="101"/>
      <c r="Q394" s="101"/>
      <c r="R394" s="101">
        <v>100</v>
      </c>
      <c r="S394" s="103"/>
      <c r="T394" s="98"/>
    </row>
    <row r="395" spans="1:20" ht="28.5" customHeight="1">
      <c r="A395" s="151" t="s">
        <v>410</v>
      </c>
      <c r="B395" s="65" t="s">
        <v>368</v>
      </c>
      <c r="C395" s="98"/>
      <c r="D395" s="98">
        <v>80</v>
      </c>
      <c r="E395" s="98">
        <v>80</v>
      </c>
      <c r="F395" s="99">
        <v>58</v>
      </c>
      <c r="G395" s="100">
        <v>0.16</v>
      </c>
      <c r="H395" s="100">
        <v>0</v>
      </c>
      <c r="I395" s="101"/>
      <c r="J395" s="101"/>
      <c r="K395" s="100">
        <v>1.2</v>
      </c>
      <c r="L395" s="100">
        <v>1.6</v>
      </c>
      <c r="M395" s="120">
        <f>L395*2.54/1000</f>
        <v>4.0639999999999999E-3</v>
      </c>
      <c r="N395" s="101">
        <v>88</v>
      </c>
      <c r="O395" s="101">
        <v>5.6</v>
      </c>
      <c r="P395" s="101">
        <v>10.4</v>
      </c>
      <c r="Q395" s="101">
        <v>0.32</v>
      </c>
      <c r="R395" s="101">
        <v>70.400000000000006</v>
      </c>
      <c r="S395" s="103"/>
      <c r="T395" s="98" t="s">
        <v>369</v>
      </c>
    </row>
    <row r="396" spans="1:20" ht="27" customHeight="1">
      <c r="A396" s="93" t="s">
        <v>57</v>
      </c>
      <c r="B396" s="65" t="s">
        <v>327</v>
      </c>
      <c r="C396" s="98"/>
      <c r="D396" s="98">
        <v>150</v>
      </c>
      <c r="E396" s="112">
        <v>100</v>
      </c>
      <c r="F396" s="99">
        <v>40</v>
      </c>
      <c r="G396" s="100">
        <v>0.9</v>
      </c>
      <c r="H396" s="100">
        <v>0.1</v>
      </c>
      <c r="I396" s="101"/>
      <c r="J396" s="101">
        <v>1</v>
      </c>
      <c r="K396" s="100">
        <v>9.9</v>
      </c>
      <c r="L396" s="100">
        <v>1</v>
      </c>
      <c r="M396" s="120">
        <f>L396*2.54/1000</f>
        <v>2.5400000000000002E-3</v>
      </c>
      <c r="N396" s="100">
        <v>160</v>
      </c>
      <c r="O396" s="100">
        <v>16</v>
      </c>
      <c r="P396" s="100">
        <v>16</v>
      </c>
      <c r="Q396" s="100">
        <v>0.1</v>
      </c>
      <c r="R396" s="101">
        <v>88.4</v>
      </c>
      <c r="S396" s="103"/>
      <c r="T396" s="98" t="s">
        <v>35</v>
      </c>
    </row>
    <row r="397" spans="1:20" ht="27" customHeight="1">
      <c r="A397" s="93" t="s">
        <v>57</v>
      </c>
      <c r="B397" s="65" t="s">
        <v>343</v>
      </c>
      <c r="C397" s="98"/>
      <c r="D397" s="98">
        <v>130</v>
      </c>
      <c r="E397" s="112">
        <v>130</v>
      </c>
      <c r="F397" s="99">
        <v>57</v>
      </c>
      <c r="G397" s="100">
        <v>0.78</v>
      </c>
      <c r="H397" s="100">
        <v>1.3</v>
      </c>
      <c r="I397" s="101"/>
      <c r="J397" s="101">
        <v>2.08</v>
      </c>
      <c r="K397" s="100">
        <v>12.22</v>
      </c>
      <c r="L397" s="100">
        <v>1.3</v>
      </c>
      <c r="M397" s="120">
        <f>L397*2.54/1000</f>
        <v>3.3020000000000002E-3</v>
      </c>
      <c r="N397" s="100">
        <v>195</v>
      </c>
      <c r="O397" s="100">
        <v>6.5</v>
      </c>
      <c r="P397" s="100">
        <v>18.2</v>
      </c>
      <c r="Q397" s="100">
        <v>0.26</v>
      </c>
      <c r="R397" s="101">
        <v>114.4</v>
      </c>
      <c r="S397" s="103"/>
      <c r="T397" s="98" t="s">
        <v>346</v>
      </c>
    </row>
    <row r="398" spans="1:20" ht="27" customHeight="1">
      <c r="A398" s="93" t="s">
        <v>57</v>
      </c>
      <c r="B398" s="65" t="s">
        <v>345</v>
      </c>
      <c r="C398" s="98"/>
      <c r="D398" s="98">
        <v>212</v>
      </c>
      <c r="E398" s="112">
        <v>212</v>
      </c>
      <c r="F398" s="99">
        <v>85</v>
      </c>
      <c r="G398" s="100">
        <v>1.27</v>
      </c>
      <c r="H398" s="100">
        <v>0.21</v>
      </c>
      <c r="I398" s="101"/>
      <c r="J398" s="101">
        <v>2.76</v>
      </c>
      <c r="K398" s="100">
        <v>2.1619999999999999</v>
      </c>
      <c r="L398" s="100">
        <v>2.12</v>
      </c>
      <c r="M398" s="120">
        <f t="shared" si="3"/>
        <v>5.3848000000000004E-3</v>
      </c>
      <c r="N398" s="100">
        <v>381.6</v>
      </c>
      <c r="O398" s="100">
        <v>8.48</v>
      </c>
      <c r="P398" s="100">
        <v>38.159999999999997</v>
      </c>
      <c r="Q398" s="100">
        <v>0.21</v>
      </c>
      <c r="R398" s="101">
        <v>186.56</v>
      </c>
      <c r="S398" s="103"/>
      <c r="T398" s="98" t="s">
        <v>344</v>
      </c>
    </row>
    <row r="399" spans="1:20" ht="27" customHeight="1">
      <c r="A399" s="93" t="s">
        <v>57</v>
      </c>
      <c r="B399" s="65" t="s">
        <v>425</v>
      </c>
      <c r="C399" s="98"/>
      <c r="D399" s="98">
        <v>255</v>
      </c>
      <c r="E399" s="112">
        <v>255</v>
      </c>
      <c r="F399" s="99">
        <v>110</v>
      </c>
      <c r="G399" s="100">
        <v>0.77</v>
      </c>
      <c r="H399" s="100">
        <v>0.26</v>
      </c>
      <c r="I399" s="101"/>
      <c r="J399" s="101">
        <v>2.2999999999999998</v>
      </c>
      <c r="K399" s="100">
        <v>28.82</v>
      </c>
      <c r="L399" s="100"/>
      <c r="M399" s="120"/>
      <c r="N399" s="100">
        <v>357</v>
      </c>
      <c r="O399" s="100">
        <v>5.0999999999999996</v>
      </c>
      <c r="P399" s="100">
        <v>28.05</v>
      </c>
      <c r="Q399" s="100"/>
      <c r="R399" s="101">
        <v>224.4</v>
      </c>
      <c r="S399" s="103"/>
      <c r="T399" s="98" t="s">
        <v>426</v>
      </c>
    </row>
    <row r="400" spans="1:20" ht="27" customHeight="1">
      <c r="A400" s="93" t="s">
        <v>57</v>
      </c>
      <c r="B400" s="65" t="s">
        <v>521</v>
      </c>
      <c r="C400" s="98"/>
      <c r="D400" s="98">
        <v>13</v>
      </c>
      <c r="E400" s="112">
        <v>13</v>
      </c>
      <c r="F400" s="99">
        <v>21</v>
      </c>
      <c r="G400" s="100">
        <v>0.36</v>
      </c>
      <c r="H400" s="100">
        <v>7.0000000000000007E-2</v>
      </c>
      <c r="I400" s="101"/>
      <c r="J400" s="101">
        <v>0.55000000000000004</v>
      </c>
      <c r="K400" s="100">
        <v>4.8</v>
      </c>
      <c r="L400" s="100">
        <v>0.13</v>
      </c>
      <c r="M400" s="120">
        <f t="shared" si="3"/>
        <v>3.302E-4</v>
      </c>
      <c r="N400" s="100">
        <v>54.6</v>
      </c>
      <c r="O400" s="100">
        <v>2.99</v>
      </c>
      <c r="P400" s="100">
        <v>9.1</v>
      </c>
      <c r="Q400" s="100">
        <v>0.1</v>
      </c>
      <c r="R400" s="101">
        <v>7.54</v>
      </c>
      <c r="S400" s="103"/>
      <c r="T400" s="98" t="s">
        <v>522</v>
      </c>
    </row>
    <row r="401" spans="1:20" ht="27" customHeight="1">
      <c r="A401" s="93" t="s">
        <v>57</v>
      </c>
      <c r="B401" s="65" t="s">
        <v>605</v>
      </c>
      <c r="C401" s="98"/>
      <c r="D401" s="98">
        <v>255</v>
      </c>
      <c r="E401" s="112">
        <v>255</v>
      </c>
      <c r="F401" s="99">
        <v>138</v>
      </c>
      <c r="G401" s="100">
        <v>0.51</v>
      </c>
      <c r="H401" s="100">
        <v>0.26</v>
      </c>
      <c r="I401" s="101"/>
      <c r="J401" s="101">
        <v>3.83</v>
      </c>
      <c r="K401" s="100">
        <v>37.229999999999997</v>
      </c>
      <c r="L401" s="100"/>
      <c r="M401" s="120"/>
      <c r="N401" s="100">
        <v>280.5</v>
      </c>
      <c r="O401" s="100">
        <v>7.65</v>
      </c>
      <c r="P401" s="100">
        <v>25.5</v>
      </c>
      <c r="Q401" s="100"/>
      <c r="R401" s="101">
        <v>214.2</v>
      </c>
      <c r="S401" s="103">
        <v>107.25</v>
      </c>
      <c r="T401" s="98" t="s">
        <v>606</v>
      </c>
    </row>
    <row r="402" spans="1:20" ht="27" customHeight="1">
      <c r="A402" s="93" t="s">
        <v>57</v>
      </c>
      <c r="B402" s="65" t="s">
        <v>656</v>
      </c>
      <c r="C402" s="98"/>
      <c r="D402" s="98">
        <v>90</v>
      </c>
      <c r="E402" s="112">
        <v>90</v>
      </c>
      <c r="F402" s="99">
        <v>77</v>
      </c>
      <c r="G402" s="100">
        <v>0.99</v>
      </c>
      <c r="H402" s="100">
        <v>0.18</v>
      </c>
      <c r="I402" s="101"/>
      <c r="J402" s="101">
        <v>0.99</v>
      </c>
      <c r="K402" s="100">
        <v>20.25</v>
      </c>
      <c r="L402" s="100"/>
      <c r="M402" s="120"/>
      <c r="N402" s="100">
        <v>324</v>
      </c>
      <c r="O402" s="100">
        <v>5.4</v>
      </c>
      <c r="P402" s="100">
        <v>24.3</v>
      </c>
      <c r="Q402" s="100">
        <v>0.27</v>
      </c>
      <c r="R402" s="101">
        <v>67.5</v>
      </c>
      <c r="S402" s="103"/>
      <c r="T402" s="98" t="s">
        <v>657</v>
      </c>
    </row>
    <row r="403" spans="1:20" ht="27" customHeight="1">
      <c r="A403" s="93" t="s">
        <v>57</v>
      </c>
      <c r="B403" s="65" t="s">
        <v>658</v>
      </c>
      <c r="C403" s="98"/>
      <c r="D403" s="98">
        <v>75</v>
      </c>
      <c r="E403" s="112">
        <v>75</v>
      </c>
      <c r="F403" s="99">
        <v>34</v>
      </c>
      <c r="G403" s="100">
        <v>0.53</v>
      </c>
      <c r="H403" s="100">
        <v>0.08</v>
      </c>
      <c r="I403" s="101"/>
      <c r="J403" s="101">
        <v>0.3</v>
      </c>
      <c r="K403" s="100">
        <v>8.6300000000000008</v>
      </c>
      <c r="L403" s="100">
        <v>0.75</v>
      </c>
      <c r="M403" s="120"/>
      <c r="N403" s="100">
        <v>112.5</v>
      </c>
      <c r="O403" s="100">
        <v>11.25</v>
      </c>
      <c r="P403" s="100">
        <v>11.25</v>
      </c>
      <c r="Q403" s="100">
        <v>0.08</v>
      </c>
      <c r="R403" s="101">
        <v>65.25</v>
      </c>
      <c r="S403" s="103"/>
      <c r="T403" s="98" t="s">
        <v>659</v>
      </c>
    </row>
    <row r="404" spans="1:20" ht="27.75" customHeight="1">
      <c r="A404" s="134" t="s">
        <v>95</v>
      </c>
      <c r="B404" s="65" t="s">
        <v>411</v>
      </c>
      <c r="C404" s="98"/>
      <c r="D404" s="98">
        <v>118</v>
      </c>
      <c r="E404" s="112">
        <v>118</v>
      </c>
      <c r="F404" s="99">
        <v>366</v>
      </c>
      <c r="G404" s="100">
        <v>4.7</v>
      </c>
      <c r="H404" s="100">
        <v>25.25</v>
      </c>
      <c r="I404" s="101"/>
      <c r="J404" s="100">
        <v>0.46</v>
      </c>
      <c r="K404" s="100">
        <v>29.05</v>
      </c>
      <c r="L404" s="100">
        <v>41.45</v>
      </c>
      <c r="M404" s="100">
        <v>0.12</v>
      </c>
      <c r="N404" s="100">
        <v>101.73</v>
      </c>
      <c r="O404" s="100">
        <v>42.45</v>
      </c>
      <c r="P404" s="100">
        <v>74.44</v>
      </c>
      <c r="Q404" s="100">
        <v>0.59</v>
      </c>
      <c r="R404" s="101">
        <v>57.82</v>
      </c>
      <c r="S404" s="103"/>
      <c r="T404" s="98"/>
    </row>
    <row r="405" spans="1:20" ht="27.75" customHeight="1">
      <c r="A405" s="134" t="s">
        <v>95</v>
      </c>
      <c r="B405" s="65" t="s">
        <v>673</v>
      </c>
      <c r="C405" s="98" t="s">
        <v>672</v>
      </c>
      <c r="D405" s="98"/>
      <c r="E405" s="112"/>
      <c r="F405" s="99">
        <v>580</v>
      </c>
      <c r="G405" s="100">
        <v>10.8</v>
      </c>
      <c r="H405" s="100">
        <v>32.4</v>
      </c>
      <c r="I405" s="101"/>
      <c r="J405" s="100"/>
      <c r="K405" s="100">
        <v>61.2</v>
      </c>
      <c r="L405" s="100">
        <v>198</v>
      </c>
      <c r="M405" s="120">
        <f>L405*2.54/1000</f>
        <v>0.50292000000000003</v>
      </c>
      <c r="N405" s="100"/>
      <c r="O405" s="100"/>
      <c r="P405" s="100"/>
      <c r="Q405" s="100"/>
      <c r="R405" s="101"/>
      <c r="S405" s="103">
        <v>307</v>
      </c>
      <c r="T405" s="98"/>
    </row>
    <row r="406" spans="1:20" ht="27" customHeight="1">
      <c r="A406" s="134" t="s">
        <v>95</v>
      </c>
      <c r="B406" s="65" t="s">
        <v>60</v>
      </c>
      <c r="C406" s="65" t="s">
        <v>347</v>
      </c>
      <c r="D406" s="98">
        <v>50</v>
      </c>
      <c r="E406" s="112">
        <v>50</v>
      </c>
      <c r="F406" s="99">
        <v>166</v>
      </c>
      <c r="G406" s="98"/>
      <c r="H406" s="98"/>
      <c r="I406" s="98"/>
      <c r="J406" s="98"/>
      <c r="K406" s="98"/>
      <c r="L406" s="98"/>
      <c r="M406" s="120">
        <f>L406*2.54/1000</f>
        <v>0</v>
      </c>
      <c r="N406" s="98"/>
      <c r="O406" s="98"/>
      <c r="P406" s="98"/>
      <c r="Q406" s="98"/>
      <c r="R406" s="98"/>
      <c r="S406" s="103"/>
      <c r="T406" s="98"/>
    </row>
    <row r="407" spans="1:20" ht="27.75" customHeight="1">
      <c r="A407" s="134" t="s">
        <v>95</v>
      </c>
      <c r="B407" s="65" t="s">
        <v>82</v>
      </c>
      <c r="C407" s="98"/>
      <c r="D407" s="98">
        <v>11.25</v>
      </c>
      <c r="E407" s="98">
        <v>11.25</v>
      </c>
      <c r="F407" s="99">
        <v>48</v>
      </c>
      <c r="G407" s="100">
        <v>0.59</v>
      </c>
      <c r="H407" s="100">
        <v>2.4300000000000002</v>
      </c>
      <c r="I407" s="98"/>
      <c r="J407" s="98">
        <v>0.1</v>
      </c>
      <c r="K407" s="100">
        <v>5.66</v>
      </c>
      <c r="L407" s="100">
        <v>22.47</v>
      </c>
      <c r="M407" s="100">
        <v>0.06</v>
      </c>
      <c r="N407" s="100">
        <v>8.02</v>
      </c>
      <c r="O407" s="100">
        <v>2.31</v>
      </c>
      <c r="P407" s="100">
        <v>6.87</v>
      </c>
      <c r="Q407" s="100">
        <v>7.0000000000000007E-2</v>
      </c>
      <c r="R407" s="101">
        <v>2.4750000000000001</v>
      </c>
      <c r="S407" s="103"/>
      <c r="T407" s="98"/>
    </row>
    <row r="408" spans="1:20" ht="27.75" customHeight="1">
      <c r="A408" s="134" t="s">
        <v>95</v>
      </c>
      <c r="B408" s="65" t="s">
        <v>206</v>
      </c>
      <c r="C408" s="98" t="s">
        <v>188</v>
      </c>
      <c r="D408" s="98">
        <v>72</v>
      </c>
      <c r="E408" s="98">
        <v>72</v>
      </c>
      <c r="F408" s="99">
        <v>162</v>
      </c>
      <c r="G408" s="100">
        <v>3.5</v>
      </c>
      <c r="H408" s="100">
        <v>2</v>
      </c>
      <c r="I408" s="98"/>
      <c r="J408" s="128">
        <v>1.296</v>
      </c>
      <c r="K408" s="100">
        <v>32.4</v>
      </c>
      <c r="L408" s="100">
        <v>192</v>
      </c>
      <c r="M408" s="98">
        <v>0.5</v>
      </c>
      <c r="N408" s="128">
        <v>43.2</v>
      </c>
      <c r="O408" s="128">
        <v>15.12</v>
      </c>
      <c r="P408" s="128">
        <v>6.48</v>
      </c>
      <c r="Q408" s="128">
        <v>41.472000000000001</v>
      </c>
      <c r="R408" s="129">
        <v>32.5</v>
      </c>
      <c r="S408" s="103"/>
      <c r="T408" s="98"/>
    </row>
    <row r="409" spans="1:20" ht="27.75" customHeight="1">
      <c r="A409" s="134" t="s">
        <v>95</v>
      </c>
      <c r="B409" s="65" t="s">
        <v>207</v>
      </c>
      <c r="C409" s="98" t="s">
        <v>188</v>
      </c>
      <c r="D409" s="98">
        <v>65</v>
      </c>
      <c r="E409" s="98">
        <v>65</v>
      </c>
      <c r="F409" s="99">
        <v>137</v>
      </c>
      <c r="G409" s="100">
        <v>3.4</v>
      </c>
      <c r="H409" s="100">
        <v>3.8</v>
      </c>
      <c r="I409" s="98"/>
      <c r="J409" s="128">
        <v>1.296</v>
      </c>
      <c r="K409" s="100">
        <v>22.4</v>
      </c>
      <c r="L409" s="100">
        <v>197</v>
      </c>
      <c r="M409" s="98">
        <v>0.5</v>
      </c>
      <c r="N409" s="128">
        <v>43.2</v>
      </c>
      <c r="O409" s="128">
        <v>15.12</v>
      </c>
      <c r="P409" s="128">
        <v>6.48</v>
      </c>
      <c r="Q409" s="128">
        <v>41.472000000000001</v>
      </c>
      <c r="R409" s="129">
        <v>32.5</v>
      </c>
      <c r="S409" s="103"/>
      <c r="T409" s="98"/>
    </row>
    <row r="410" spans="1:20" ht="27.6" customHeight="1">
      <c r="A410" s="134" t="s">
        <v>95</v>
      </c>
      <c r="B410" s="65" t="s">
        <v>187</v>
      </c>
      <c r="C410" s="98"/>
      <c r="D410" s="98">
        <v>90</v>
      </c>
      <c r="E410" s="98">
        <v>90</v>
      </c>
      <c r="F410" s="99">
        <v>200</v>
      </c>
      <c r="G410" s="100">
        <v>3.96</v>
      </c>
      <c r="H410" s="100">
        <v>0.99</v>
      </c>
      <c r="I410" s="98"/>
      <c r="J410" s="98">
        <v>1.62</v>
      </c>
      <c r="K410" s="100">
        <v>43.74</v>
      </c>
      <c r="L410" s="100">
        <v>53.1</v>
      </c>
      <c r="M410" s="100">
        <v>0.18</v>
      </c>
      <c r="N410" s="100">
        <v>54</v>
      </c>
      <c r="O410" s="100">
        <v>18.899999999999999</v>
      </c>
      <c r="P410" s="100">
        <v>8.1</v>
      </c>
      <c r="Q410" s="100">
        <v>0.72</v>
      </c>
      <c r="R410" s="101">
        <v>40.5</v>
      </c>
      <c r="S410" s="103"/>
      <c r="T410" s="98" t="s">
        <v>189</v>
      </c>
    </row>
    <row r="411" spans="1:20" ht="26.25" customHeight="1">
      <c r="A411" s="134" t="s">
        <v>95</v>
      </c>
      <c r="B411" s="65" t="s">
        <v>28</v>
      </c>
      <c r="C411" s="98" t="s">
        <v>307</v>
      </c>
      <c r="D411" s="98">
        <v>90</v>
      </c>
      <c r="E411" s="98">
        <v>90</v>
      </c>
      <c r="F411" s="99">
        <v>210</v>
      </c>
      <c r="G411" s="100">
        <v>5.97</v>
      </c>
      <c r="H411" s="100">
        <v>6.7</v>
      </c>
      <c r="I411" s="101">
        <v>30.5</v>
      </c>
      <c r="J411" s="100">
        <v>2</v>
      </c>
      <c r="K411" s="100">
        <v>22.09</v>
      </c>
      <c r="L411" s="100">
        <v>309.60000000000002</v>
      </c>
      <c r="M411" s="100">
        <v>0.9</v>
      </c>
      <c r="N411" s="100">
        <v>212.9</v>
      </c>
      <c r="O411" s="100">
        <v>42.17</v>
      </c>
      <c r="P411" s="100">
        <v>98.57</v>
      </c>
      <c r="Q411" s="100">
        <v>0.49</v>
      </c>
      <c r="R411" s="101">
        <v>52.84</v>
      </c>
      <c r="S411" s="103"/>
      <c r="T411" s="98" t="s">
        <v>68</v>
      </c>
    </row>
    <row r="412" spans="1:20" ht="25.5" customHeight="1">
      <c r="A412" s="134" t="s">
        <v>95</v>
      </c>
      <c r="B412" s="118" t="s">
        <v>28</v>
      </c>
      <c r="C412" s="98" t="s">
        <v>338</v>
      </c>
      <c r="D412" s="98">
        <v>80</v>
      </c>
      <c r="E412" s="98">
        <v>80</v>
      </c>
      <c r="F412" s="103">
        <v>190</v>
      </c>
      <c r="G412" s="101">
        <v>5.97</v>
      </c>
      <c r="H412" s="101">
        <v>7.04</v>
      </c>
      <c r="I412" s="101"/>
      <c r="J412" s="101">
        <v>1.57</v>
      </c>
      <c r="K412" s="101">
        <v>24.54</v>
      </c>
      <c r="L412" s="101">
        <v>585.49</v>
      </c>
      <c r="M412" s="120">
        <f>L412*2.54/1000</f>
        <v>1.4871446000000001</v>
      </c>
      <c r="N412" s="100">
        <v>236.56</v>
      </c>
      <c r="O412" s="100">
        <v>46.86</v>
      </c>
      <c r="P412" s="100">
        <v>109.52</v>
      </c>
      <c r="Q412" s="101">
        <v>0.54</v>
      </c>
      <c r="R412" s="101">
        <v>58.704999999999998</v>
      </c>
      <c r="S412" s="103"/>
      <c r="T412" s="98" t="s">
        <v>58</v>
      </c>
    </row>
    <row r="413" spans="1:20" ht="27" customHeight="1">
      <c r="A413" s="134" t="s">
        <v>95</v>
      </c>
      <c r="B413" s="98" t="s">
        <v>59</v>
      </c>
      <c r="C413" s="98"/>
      <c r="D413" s="112">
        <v>80</v>
      </c>
      <c r="E413" s="112">
        <v>80</v>
      </c>
      <c r="F413" s="99">
        <v>209</v>
      </c>
      <c r="G413" s="101">
        <v>5.9</v>
      </c>
      <c r="H413" s="100">
        <v>2.86</v>
      </c>
      <c r="I413" s="101"/>
      <c r="J413" s="101">
        <v>2.56</v>
      </c>
      <c r="K413" s="100">
        <v>40.03</v>
      </c>
      <c r="L413" s="100">
        <v>150.34</v>
      </c>
      <c r="M413" s="100">
        <v>0.38</v>
      </c>
      <c r="N413" s="101">
        <v>101.8</v>
      </c>
      <c r="O413" s="100">
        <v>42.99</v>
      </c>
      <c r="P413" s="100">
        <v>86.38</v>
      </c>
      <c r="Q413" s="100">
        <v>0.95</v>
      </c>
      <c r="R413" s="101">
        <v>30.361999999999998</v>
      </c>
      <c r="S413" s="103"/>
      <c r="T413" s="98"/>
    </row>
    <row r="414" spans="1:20" ht="27" customHeight="1">
      <c r="A414" s="134" t="s">
        <v>95</v>
      </c>
      <c r="B414" s="65" t="s">
        <v>412</v>
      </c>
      <c r="C414" s="112" t="s">
        <v>328</v>
      </c>
      <c r="D414" s="112">
        <v>80</v>
      </c>
      <c r="E414" s="112">
        <v>80</v>
      </c>
      <c r="F414" s="99">
        <v>229</v>
      </c>
      <c r="G414" s="100">
        <v>9.6999999999999993</v>
      </c>
      <c r="H414" s="100">
        <v>5.7</v>
      </c>
      <c r="I414" s="100" t="s">
        <v>68</v>
      </c>
      <c r="J414" s="101"/>
      <c r="K414" s="100">
        <v>35.6</v>
      </c>
      <c r="L414" s="100">
        <v>454</v>
      </c>
      <c r="M414" s="120">
        <f>L414*2.54/1000</f>
        <v>1.1531600000000002</v>
      </c>
      <c r="N414" s="101"/>
      <c r="O414" s="101"/>
      <c r="P414" s="101"/>
      <c r="Q414" s="101"/>
      <c r="R414" s="101"/>
      <c r="S414" s="103"/>
      <c r="T414" s="98" t="s">
        <v>32</v>
      </c>
    </row>
    <row r="415" spans="1:20" ht="27.6" customHeight="1">
      <c r="A415" s="134" t="s">
        <v>95</v>
      </c>
      <c r="B415" s="65" t="s">
        <v>267</v>
      </c>
      <c r="C415" s="98" t="s">
        <v>266</v>
      </c>
      <c r="D415" s="112">
        <v>11.6</v>
      </c>
      <c r="E415" s="112">
        <v>11.6</v>
      </c>
      <c r="F415" s="99">
        <v>64</v>
      </c>
      <c r="G415" s="100">
        <v>0.7</v>
      </c>
      <c r="H415" s="100">
        <v>3.6</v>
      </c>
      <c r="I415" s="98"/>
      <c r="J415" s="98"/>
      <c r="K415" s="100">
        <v>7.2</v>
      </c>
      <c r="L415" s="100">
        <v>10</v>
      </c>
      <c r="M415" s="120">
        <f>L415*2.54/1000</f>
        <v>2.5399999999999999E-2</v>
      </c>
      <c r="N415" s="100"/>
      <c r="O415" s="100"/>
      <c r="P415" s="100"/>
      <c r="Q415" s="100"/>
      <c r="R415" s="101"/>
      <c r="S415" s="103">
        <v>15.6315789473684</v>
      </c>
      <c r="T415" s="98"/>
    </row>
    <row r="416" spans="1:20" ht="27" customHeight="1">
      <c r="A416" s="134" t="s">
        <v>95</v>
      </c>
      <c r="B416" s="65" t="s">
        <v>463</v>
      </c>
      <c r="C416" s="98" t="s">
        <v>266</v>
      </c>
      <c r="D416" s="98">
        <v>252</v>
      </c>
      <c r="E416" s="98">
        <v>10.5</v>
      </c>
      <c r="F416" s="99">
        <v>50</v>
      </c>
      <c r="G416" s="101">
        <v>0.5</v>
      </c>
      <c r="H416" s="101">
        <v>2.4</v>
      </c>
      <c r="I416" s="98"/>
      <c r="J416" s="98"/>
      <c r="K416" s="101">
        <v>6.6</v>
      </c>
      <c r="L416" s="101">
        <v>23</v>
      </c>
      <c r="M416" s="120">
        <f>L416*2.54/1000</f>
        <v>5.842E-2</v>
      </c>
      <c r="N416" s="98"/>
      <c r="O416" s="98"/>
      <c r="P416" s="98"/>
      <c r="Q416" s="98"/>
      <c r="R416" s="98"/>
      <c r="S416" s="103">
        <v>14.85</v>
      </c>
      <c r="T416" s="98" t="s">
        <v>462</v>
      </c>
    </row>
    <row r="417" spans="1:20" ht="27.6" customHeight="1">
      <c r="A417" s="134" t="s">
        <v>95</v>
      </c>
      <c r="B417" s="65" t="s">
        <v>268</v>
      </c>
      <c r="C417" s="98" t="s">
        <v>269</v>
      </c>
      <c r="D417" s="112">
        <v>96</v>
      </c>
      <c r="E417" s="112">
        <v>96</v>
      </c>
      <c r="F417" s="99">
        <v>556</v>
      </c>
      <c r="G417" s="100">
        <v>11.2</v>
      </c>
      <c r="H417" s="100">
        <v>36.700000000000003</v>
      </c>
      <c r="I417" s="98"/>
      <c r="J417" s="98"/>
      <c r="K417" s="100">
        <v>45.1</v>
      </c>
      <c r="L417" s="100">
        <v>43</v>
      </c>
      <c r="M417" s="120">
        <f>L417*2.54/1000</f>
        <v>0.10922</v>
      </c>
      <c r="N417" s="98"/>
      <c r="O417" s="98"/>
      <c r="P417" s="98"/>
      <c r="Q417" s="98"/>
      <c r="R417" s="98"/>
      <c r="S417" s="103"/>
      <c r="T417" s="98"/>
    </row>
    <row r="418" spans="1:20" ht="27.6" customHeight="1">
      <c r="A418" s="134" t="s">
        <v>95</v>
      </c>
      <c r="B418" s="65" t="s">
        <v>270</v>
      </c>
      <c r="C418" s="98" t="s">
        <v>269</v>
      </c>
      <c r="D418" s="112">
        <v>4.2</v>
      </c>
      <c r="E418" s="112">
        <v>4.2</v>
      </c>
      <c r="F418" s="99">
        <v>24.4</v>
      </c>
      <c r="G418" s="101">
        <f>G417*0.0431654676258993</f>
        <v>0.48345323741007207</v>
      </c>
      <c r="H418" s="101">
        <f>H417*0.0431654676258993</f>
        <v>1.5841726618705043</v>
      </c>
      <c r="I418" s="101" t="s">
        <v>338</v>
      </c>
      <c r="J418" s="101" t="s">
        <v>338</v>
      </c>
      <c r="K418" s="101">
        <f>K417*0.0431654676258993</f>
        <v>1.9467625899280583</v>
      </c>
      <c r="L418" s="101">
        <f>L417*0.0431654676258993</f>
        <v>1.8561151079136697</v>
      </c>
      <c r="M418" s="120">
        <f>L418*2.54/1000</f>
        <v>4.7145323741007213E-3</v>
      </c>
      <c r="N418" s="101" t="s">
        <v>338</v>
      </c>
      <c r="O418" s="101" t="s">
        <v>68</v>
      </c>
      <c r="P418" s="101">
        <f>P417*0.0431654676258993</f>
        <v>0</v>
      </c>
      <c r="Q418" s="101">
        <f>Q417*0.0431654676258993</f>
        <v>0</v>
      </c>
      <c r="R418" s="98"/>
      <c r="S418" s="103"/>
      <c r="T418" s="98"/>
    </row>
    <row r="419" spans="1:20" ht="27.6" customHeight="1">
      <c r="A419" s="134" t="s">
        <v>95</v>
      </c>
      <c r="B419" s="65" t="s">
        <v>278</v>
      </c>
      <c r="C419" s="98" t="s">
        <v>277</v>
      </c>
      <c r="D419" s="98">
        <v>7.6</v>
      </c>
      <c r="E419" s="98">
        <v>7.6</v>
      </c>
      <c r="F419" s="99">
        <v>38</v>
      </c>
      <c r="G419" s="101">
        <v>0.5</v>
      </c>
      <c r="H419" s="101">
        <v>1.7</v>
      </c>
      <c r="I419" s="98"/>
      <c r="J419" s="98"/>
      <c r="K419" s="101">
        <v>5.2</v>
      </c>
      <c r="L419" s="101">
        <v>14</v>
      </c>
      <c r="M419" s="98">
        <v>0.04</v>
      </c>
      <c r="N419" s="98"/>
      <c r="O419" s="98"/>
      <c r="P419" s="98"/>
      <c r="Q419" s="98"/>
      <c r="R419" s="98"/>
      <c r="S419" s="103"/>
      <c r="T419" s="98"/>
    </row>
    <row r="420" spans="1:20" ht="27.6" customHeight="1">
      <c r="A420" s="134" t="s">
        <v>95</v>
      </c>
      <c r="B420" s="65" t="s">
        <v>279</v>
      </c>
      <c r="C420" s="98" t="s">
        <v>277</v>
      </c>
      <c r="D420" s="98">
        <v>7.1</v>
      </c>
      <c r="E420" s="98">
        <v>7.1</v>
      </c>
      <c r="F420" s="99">
        <v>37</v>
      </c>
      <c r="G420" s="101">
        <v>0.4</v>
      </c>
      <c r="H420" s="101">
        <v>2</v>
      </c>
      <c r="I420" s="98"/>
      <c r="J420" s="98"/>
      <c r="K420" s="101">
        <v>4.4000000000000004</v>
      </c>
      <c r="L420" s="101">
        <v>18</v>
      </c>
      <c r="M420" s="98">
        <v>0.05</v>
      </c>
      <c r="N420" s="98"/>
      <c r="O420" s="98"/>
      <c r="P420" s="98"/>
      <c r="Q420" s="98"/>
      <c r="R420" s="98"/>
      <c r="S420" s="103"/>
      <c r="T420" s="98"/>
    </row>
    <row r="421" spans="1:20" ht="27" customHeight="1">
      <c r="A421" s="134" t="s">
        <v>95</v>
      </c>
      <c r="B421" s="98" t="s">
        <v>287</v>
      </c>
      <c r="C421" s="98" t="s">
        <v>277</v>
      </c>
      <c r="D421" s="98">
        <v>98.6</v>
      </c>
      <c r="E421" s="98">
        <v>5.8</v>
      </c>
      <c r="F421" s="99">
        <v>30</v>
      </c>
      <c r="G421" s="101">
        <v>0.5</v>
      </c>
      <c r="H421" s="101">
        <v>1.4</v>
      </c>
      <c r="I421" s="98"/>
      <c r="J421" s="98"/>
      <c r="K421" s="101">
        <v>3.8</v>
      </c>
      <c r="L421" s="101">
        <v>23</v>
      </c>
      <c r="M421" s="98">
        <v>0.06</v>
      </c>
      <c r="N421" s="98"/>
      <c r="O421" s="98"/>
      <c r="P421" s="98"/>
      <c r="Q421" s="98"/>
      <c r="R421" s="98"/>
      <c r="S421" s="103"/>
      <c r="T421" s="98"/>
    </row>
    <row r="422" spans="1:20" ht="27.6" customHeight="1">
      <c r="A422" s="134" t="s">
        <v>95</v>
      </c>
      <c r="B422" s="65" t="s">
        <v>272</v>
      </c>
      <c r="C422" s="98" t="s">
        <v>273</v>
      </c>
      <c r="D422" s="98"/>
      <c r="E422" s="112">
        <v>100</v>
      </c>
      <c r="F422" s="99">
        <v>470</v>
      </c>
      <c r="G422" s="101">
        <v>5.2</v>
      </c>
      <c r="H422" s="101">
        <v>18.399999999999999</v>
      </c>
      <c r="I422" s="98"/>
      <c r="J422" s="98"/>
      <c r="K422" s="101">
        <v>70.900000000000006</v>
      </c>
      <c r="L422" s="101">
        <v>843</v>
      </c>
      <c r="M422" s="98">
        <v>2.14</v>
      </c>
      <c r="N422" s="98"/>
      <c r="O422" s="98"/>
      <c r="P422" s="98"/>
      <c r="Q422" s="98"/>
      <c r="R422" s="98"/>
      <c r="S422" s="103"/>
      <c r="T422" s="98"/>
    </row>
    <row r="423" spans="1:20" ht="27.6" customHeight="1">
      <c r="A423" s="134" t="s">
        <v>95</v>
      </c>
      <c r="B423" s="65" t="s">
        <v>274</v>
      </c>
      <c r="C423" s="98" t="s">
        <v>273</v>
      </c>
      <c r="D423" s="98"/>
      <c r="E423" s="98"/>
      <c r="F423" s="99">
        <v>52.6</v>
      </c>
      <c r="G423" s="101">
        <f>G422*0.112765957446808</f>
        <v>0.58638297872340162</v>
      </c>
      <c r="H423" s="101">
        <f>H422*0.112765957446808</f>
        <v>2.0748936170212668</v>
      </c>
      <c r="I423" s="101"/>
      <c r="J423" s="101"/>
      <c r="K423" s="101">
        <f>K422*0.112765957446808</f>
        <v>7.9951063829786877</v>
      </c>
      <c r="L423" s="101">
        <f>L422*0.112765957446808</f>
        <v>95.061702127659132</v>
      </c>
      <c r="M423" s="101">
        <f>M422*0.112765957446808</f>
        <v>0.24131914893616913</v>
      </c>
      <c r="N423" s="101"/>
      <c r="O423" s="101"/>
      <c r="P423" s="101"/>
      <c r="Q423" s="101"/>
      <c r="R423" s="98"/>
      <c r="S423" s="103"/>
      <c r="T423" s="98"/>
    </row>
    <row r="424" spans="1:20" ht="27.6" customHeight="1">
      <c r="A424" s="134" t="s">
        <v>95</v>
      </c>
      <c r="B424" s="65" t="s">
        <v>388</v>
      </c>
      <c r="C424" s="98" t="s">
        <v>387</v>
      </c>
      <c r="D424" s="98"/>
      <c r="E424" s="98"/>
      <c r="F424" s="99">
        <v>52.6</v>
      </c>
      <c r="G424" s="101">
        <v>0.9</v>
      </c>
      <c r="H424" s="101">
        <v>1.8</v>
      </c>
      <c r="I424" s="101"/>
      <c r="J424" s="101"/>
      <c r="K424" s="101">
        <v>8.3000000000000007</v>
      </c>
      <c r="L424" s="101">
        <v>96</v>
      </c>
      <c r="M424" s="101">
        <v>0.24</v>
      </c>
      <c r="N424" s="101"/>
      <c r="O424" s="101"/>
      <c r="P424" s="101"/>
      <c r="Q424" s="101"/>
      <c r="R424" s="98"/>
      <c r="S424" s="103">
        <v>159</v>
      </c>
      <c r="T424" s="98"/>
    </row>
    <row r="425" spans="1:20" ht="27.6" customHeight="1">
      <c r="A425" s="134" t="s">
        <v>95</v>
      </c>
      <c r="B425" s="65" t="s">
        <v>281</v>
      </c>
      <c r="C425" s="98" t="s">
        <v>280</v>
      </c>
      <c r="D425" s="98">
        <v>13</v>
      </c>
      <c r="E425" s="98">
        <v>13</v>
      </c>
      <c r="F425" s="99">
        <v>63</v>
      </c>
      <c r="G425" s="101">
        <v>0.5</v>
      </c>
      <c r="H425" s="101">
        <v>3.5</v>
      </c>
      <c r="I425" s="98"/>
      <c r="J425" s="98"/>
      <c r="K425" s="101">
        <v>7.2</v>
      </c>
      <c r="L425" s="101">
        <v>70</v>
      </c>
      <c r="M425" s="98">
        <v>0.2</v>
      </c>
      <c r="N425" s="98"/>
      <c r="O425" s="98"/>
      <c r="P425" s="98"/>
      <c r="Q425" s="98"/>
      <c r="R425" s="98"/>
      <c r="S425" s="103"/>
      <c r="T425" s="98"/>
    </row>
    <row r="426" spans="1:20" ht="27" customHeight="1">
      <c r="A426" s="134" t="s">
        <v>95</v>
      </c>
      <c r="B426" s="65" t="s">
        <v>283</v>
      </c>
      <c r="C426" s="167" t="s">
        <v>284</v>
      </c>
      <c r="D426" s="98">
        <v>19</v>
      </c>
      <c r="E426" s="98">
        <v>19</v>
      </c>
      <c r="F426" s="99">
        <v>84</v>
      </c>
      <c r="G426" s="101">
        <v>1.1000000000000001</v>
      </c>
      <c r="H426" s="101">
        <v>2.4</v>
      </c>
      <c r="I426" s="98"/>
      <c r="J426" s="98"/>
      <c r="K426" s="101">
        <v>14.4</v>
      </c>
      <c r="L426" s="101">
        <v>107</v>
      </c>
      <c r="M426" s="98">
        <v>0.27</v>
      </c>
      <c r="N426" s="98"/>
      <c r="O426" s="98"/>
      <c r="P426" s="98"/>
      <c r="Q426" s="98"/>
      <c r="R426" s="98"/>
      <c r="S426" s="103"/>
      <c r="T426" s="98"/>
    </row>
    <row r="427" spans="1:20" ht="27.75" customHeight="1">
      <c r="A427" s="134" t="s">
        <v>95</v>
      </c>
      <c r="B427" s="65" t="s">
        <v>484</v>
      </c>
      <c r="C427" s="98" t="s">
        <v>483</v>
      </c>
      <c r="D427" s="98">
        <v>192</v>
      </c>
      <c r="E427" s="112">
        <v>32</v>
      </c>
      <c r="F427" s="99">
        <v>160</v>
      </c>
      <c r="G427" s="100">
        <v>5.0999999999999996</v>
      </c>
      <c r="H427" s="100">
        <v>7.5</v>
      </c>
      <c r="I427" s="101"/>
      <c r="J427" s="98"/>
      <c r="K427" s="100">
        <v>17.899999999999999</v>
      </c>
      <c r="L427" s="100">
        <v>203</v>
      </c>
      <c r="M427" s="100">
        <v>0.52</v>
      </c>
      <c r="N427" s="100"/>
      <c r="O427" s="100"/>
      <c r="P427" s="100"/>
      <c r="Q427" s="100"/>
      <c r="R427" s="101"/>
      <c r="S427" s="103">
        <f>199/6</f>
        <v>33.166666666666664</v>
      </c>
      <c r="T427" s="98"/>
    </row>
    <row r="428" spans="1:20" ht="27" customHeight="1">
      <c r="A428" s="134" t="s">
        <v>95</v>
      </c>
      <c r="B428" s="65" t="s">
        <v>503</v>
      </c>
      <c r="C428" s="98" t="s">
        <v>329</v>
      </c>
      <c r="D428" s="98">
        <v>100</v>
      </c>
      <c r="E428" s="98">
        <v>4</v>
      </c>
      <c r="F428" s="99">
        <v>20</v>
      </c>
      <c r="G428" s="101">
        <v>0.2</v>
      </c>
      <c r="H428" s="101">
        <v>1</v>
      </c>
      <c r="I428" s="98"/>
      <c r="J428" s="98"/>
      <c r="K428" s="101">
        <v>2.5</v>
      </c>
      <c r="L428" s="101">
        <v>21</v>
      </c>
      <c r="M428" s="98">
        <v>0.05</v>
      </c>
      <c r="N428" s="98"/>
      <c r="O428" s="98"/>
      <c r="P428" s="98"/>
      <c r="Q428" s="98"/>
      <c r="R428" s="98"/>
      <c r="S428" s="103">
        <v>4.8333333333333304</v>
      </c>
      <c r="T428" s="98"/>
    </row>
    <row r="429" spans="1:20" ht="27" customHeight="1">
      <c r="A429" s="134" t="s">
        <v>95</v>
      </c>
      <c r="B429" s="65" t="s">
        <v>638</v>
      </c>
      <c r="C429" s="98" t="s">
        <v>329</v>
      </c>
      <c r="D429" s="98">
        <v>93</v>
      </c>
      <c r="E429" s="98">
        <v>31</v>
      </c>
      <c r="F429" s="99">
        <v>133</v>
      </c>
      <c r="G429" s="101">
        <v>2</v>
      </c>
      <c r="H429" s="101">
        <v>2.5</v>
      </c>
      <c r="I429" s="98"/>
      <c r="J429" s="98"/>
      <c r="K429" s="101">
        <v>25.6</v>
      </c>
      <c r="L429" s="101">
        <v>234</v>
      </c>
      <c r="M429" s="98">
        <v>0.59</v>
      </c>
      <c r="N429" s="98"/>
      <c r="O429" s="98"/>
      <c r="P429" s="98"/>
      <c r="Q429" s="98"/>
      <c r="R429" s="98"/>
      <c r="S429" s="103">
        <v>39.3333333333333</v>
      </c>
      <c r="T429" s="98"/>
    </row>
    <row r="430" spans="1:20" ht="27" customHeight="1">
      <c r="A430" s="134" t="s">
        <v>95</v>
      </c>
      <c r="B430" s="65" t="s">
        <v>504</v>
      </c>
      <c r="C430" s="98" t="s">
        <v>330</v>
      </c>
      <c r="D430" s="98"/>
      <c r="E430" s="98"/>
      <c r="F430" s="99">
        <v>23</v>
      </c>
      <c r="G430" s="101">
        <v>0.5</v>
      </c>
      <c r="H430" s="101">
        <v>0.3</v>
      </c>
      <c r="I430" s="98"/>
      <c r="J430" s="98"/>
      <c r="K430" s="101">
        <v>4.7</v>
      </c>
      <c r="L430" s="101">
        <v>52</v>
      </c>
      <c r="M430" s="98">
        <v>0.13</v>
      </c>
      <c r="N430" s="98"/>
      <c r="O430" s="98"/>
      <c r="P430" s="98"/>
      <c r="Q430" s="98"/>
      <c r="R430" s="98"/>
      <c r="S430" s="103">
        <v>7.95</v>
      </c>
      <c r="T430" s="98"/>
    </row>
    <row r="431" spans="1:20" ht="28.5" customHeight="1">
      <c r="A431" s="134" t="s">
        <v>95</v>
      </c>
      <c r="B431" s="65" t="s">
        <v>354</v>
      </c>
      <c r="C431" s="98" t="s">
        <v>355</v>
      </c>
      <c r="D431" s="98">
        <v>58.8</v>
      </c>
      <c r="E431" s="98">
        <v>58.8</v>
      </c>
      <c r="F431" s="99">
        <v>218</v>
      </c>
      <c r="G431" s="101">
        <v>3</v>
      </c>
      <c r="H431" s="101">
        <v>11.09</v>
      </c>
      <c r="I431" s="98"/>
      <c r="J431" s="98">
        <v>0.31</v>
      </c>
      <c r="K431" s="101">
        <v>22.15</v>
      </c>
      <c r="L431" s="101">
        <v>41.64</v>
      </c>
      <c r="M431" s="101">
        <v>0.1</v>
      </c>
      <c r="N431" s="101">
        <v>48.75</v>
      </c>
      <c r="O431" s="101">
        <v>19.309999999999999</v>
      </c>
      <c r="P431" s="101">
        <v>48.88</v>
      </c>
      <c r="Q431" s="101">
        <v>0.4</v>
      </c>
      <c r="R431" s="98">
        <v>19.992000000000001</v>
      </c>
      <c r="S431" s="103"/>
      <c r="T431" s="98" t="s">
        <v>356</v>
      </c>
    </row>
    <row r="432" spans="1:20" ht="27" customHeight="1">
      <c r="A432" s="134" t="s">
        <v>95</v>
      </c>
      <c r="B432" s="65" t="s">
        <v>282</v>
      </c>
      <c r="C432" s="98" t="s">
        <v>307</v>
      </c>
      <c r="D432" s="98">
        <v>90</v>
      </c>
      <c r="E432" s="98">
        <v>90</v>
      </c>
      <c r="F432" s="99">
        <v>476</v>
      </c>
      <c r="G432" s="101">
        <v>4.0999999999999996</v>
      </c>
      <c r="H432" s="101">
        <v>26.4</v>
      </c>
      <c r="I432" s="98">
        <v>54.7</v>
      </c>
      <c r="J432" s="98">
        <v>1.7</v>
      </c>
      <c r="K432" s="98"/>
      <c r="L432" s="101">
        <v>778</v>
      </c>
      <c r="M432" s="164">
        <v>2</v>
      </c>
      <c r="N432" s="98"/>
      <c r="O432" s="98"/>
      <c r="P432" s="98"/>
      <c r="Q432" s="98"/>
      <c r="R432" s="98"/>
      <c r="S432" s="103"/>
      <c r="T432" s="98"/>
    </row>
    <row r="433" spans="1:20" ht="27" customHeight="1">
      <c r="A433" s="134" t="s">
        <v>95</v>
      </c>
      <c r="B433" s="65" t="s">
        <v>361</v>
      </c>
      <c r="C433" s="98" t="s">
        <v>307</v>
      </c>
      <c r="D433" s="98">
        <v>60</v>
      </c>
      <c r="E433" s="98">
        <v>60</v>
      </c>
      <c r="F433" s="99">
        <v>320</v>
      </c>
      <c r="G433" s="101">
        <v>2.6</v>
      </c>
      <c r="H433" s="101">
        <v>19.399999999999999</v>
      </c>
      <c r="I433" s="98">
        <v>32.6</v>
      </c>
      <c r="J433" s="98">
        <v>2.5</v>
      </c>
      <c r="K433" s="98"/>
      <c r="L433" s="101">
        <v>151</v>
      </c>
      <c r="M433" s="98">
        <v>0.4</v>
      </c>
      <c r="N433" s="98"/>
      <c r="O433" s="98"/>
      <c r="P433" s="98"/>
      <c r="Q433" s="98"/>
      <c r="R433" s="98"/>
      <c r="S433" s="103"/>
      <c r="T433" s="98"/>
    </row>
    <row r="434" spans="1:20" ht="27" customHeight="1">
      <c r="A434" s="134" t="s">
        <v>95</v>
      </c>
      <c r="B434" s="65" t="s">
        <v>367</v>
      </c>
      <c r="C434" s="98" t="s">
        <v>307</v>
      </c>
      <c r="D434" s="98">
        <v>60</v>
      </c>
      <c r="E434" s="98">
        <v>60</v>
      </c>
      <c r="F434" s="99">
        <v>322</v>
      </c>
      <c r="G434" s="101">
        <v>2.6</v>
      </c>
      <c r="H434" s="101">
        <v>19.399999999999999</v>
      </c>
      <c r="I434" s="98">
        <v>33.1</v>
      </c>
      <c r="J434" s="98">
        <v>2.2999999999999998</v>
      </c>
      <c r="K434" s="101">
        <v>35.4</v>
      </c>
      <c r="L434" s="101">
        <v>124</v>
      </c>
      <c r="M434" s="98">
        <v>0.3</v>
      </c>
      <c r="N434" s="98"/>
      <c r="O434" s="98"/>
      <c r="P434" s="98"/>
      <c r="Q434" s="98"/>
      <c r="R434" s="98"/>
      <c r="S434" s="103"/>
      <c r="T434" s="98"/>
    </row>
    <row r="435" spans="1:20" ht="27" customHeight="1">
      <c r="A435" s="134" t="s">
        <v>95</v>
      </c>
      <c r="B435" s="65" t="s">
        <v>599</v>
      </c>
      <c r="C435" s="98" t="s">
        <v>307</v>
      </c>
      <c r="D435" s="98">
        <v>185</v>
      </c>
      <c r="E435" s="98">
        <v>100</v>
      </c>
      <c r="F435" s="99">
        <v>579</v>
      </c>
      <c r="G435" s="101">
        <v>10</v>
      </c>
      <c r="H435" s="101">
        <v>39.6</v>
      </c>
      <c r="I435" s="98">
        <v>43.3</v>
      </c>
      <c r="J435" s="98">
        <v>4.5999999999999996</v>
      </c>
      <c r="K435" s="101"/>
      <c r="L435" s="101">
        <v>41</v>
      </c>
      <c r="M435" s="120">
        <f>L435*2.54/1000</f>
        <v>0.10414</v>
      </c>
      <c r="N435" s="98"/>
      <c r="O435" s="98"/>
      <c r="P435" s="98"/>
      <c r="Q435" s="98"/>
      <c r="R435" s="98"/>
      <c r="S435" s="103">
        <v>258</v>
      </c>
      <c r="T435" s="98"/>
    </row>
    <row r="436" spans="1:20" ht="27" customHeight="1">
      <c r="A436" s="134" t="s">
        <v>95</v>
      </c>
      <c r="B436" s="65" t="s">
        <v>600</v>
      </c>
      <c r="C436" s="98" t="s">
        <v>307</v>
      </c>
      <c r="D436" s="98">
        <v>185</v>
      </c>
      <c r="E436" s="103">
        <v>2.9411764705882302</v>
      </c>
      <c r="F436" s="99">
        <v>17.029411764705799</v>
      </c>
      <c r="G436" s="101">
        <v>0.29411764705882298</v>
      </c>
      <c r="H436" s="101">
        <v>1.1647058823529399</v>
      </c>
      <c r="I436" s="164">
        <v>1.2735294117647</v>
      </c>
      <c r="J436" s="164">
        <v>0.13529411764705801</v>
      </c>
      <c r="K436" s="101"/>
      <c r="L436" s="101">
        <v>1.20588235294117</v>
      </c>
      <c r="M436" s="120">
        <f>L436*2.54/1000</f>
        <v>3.0629411764705717E-3</v>
      </c>
      <c r="N436" s="98"/>
      <c r="O436" s="98"/>
      <c r="P436" s="98"/>
      <c r="Q436" s="98"/>
      <c r="R436" s="98"/>
      <c r="S436" s="103">
        <v>7.5882352941176396</v>
      </c>
      <c r="T436" s="98"/>
    </row>
    <row r="437" spans="1:20" ht="27.75" customHeight="1">
      <c r="A437" s="134" t="s">
        <v>95</v>
      </c>
      <c r="B437" s="65" t="s">
        <v>377</v>
      </c>
      <c r="C437" s="98" t="s">
        <v>378</v>
      </c>
      <c r="D437" s="98">
        <v>56</v>
      </c>
      <c r="E437" s="98">
        <v>56</v>
      </c>
      <c r="F437" s="99">
        <v>292</v>
      </c>
      <c r="G437" s="101">
        <v>2</v>
      </c>
      <c r="H437" s="101">
        <v>16.100000000000001</v>
      </c>
      <c r="I437" s="98"/>
      <c r="J437" s="98"/>
      <c r="K437" s="101">
        <v>34.9</v>
      </c>
      <c r="L437" s="101">
        <v>410</v>
      </c>
      <c r="M437" s="98">
        <v>1.1000000000000001</v>
      </c>
      <c r="N437" s="98"/>
      <c r="O437" s="98"/>
      <c r="P437" s="98"/>
      <c r="Q437" s="98"/>
      <c r="R437" s="98"/>
      <c r="S437" s="103"/>
      <c r="T437" s="98"/>
    </row>
    <row r="438" spans="1:20" ht="27.75" customHeight="1">
      <c r="A438" s="134" t="s">
        <v>95</v>
      </c>
      <c r="B438" s="65" t="s">
        <v>502</v>
      </c>
      <c r="C438" s="98" t="s">
        <v>378</v>
      </c>
      <c r="D438" s="98">
        <v>91</v>
      </c>
      <c r="E438" s="98">
        <v>91</v>
      </c>
      <c r="F438" s="99">
        <v>514.5</v>
      </c>
      <c r="G438" s="101">
        <v>4.0999999999999996</v>
      </c>
      <c r="H438" s="101">
        <v>32</v>
      </c>
      <c r="I438" s="98"/>
      <c r="J438" s="98"/>
      <c r="K438" s="101">
        <v>53</v>
      </c>
      <c r="L438" s="101">
        <v>170.2</v>
      </c>
      <c r="M438" s="98">
        <v>0.4</v>
      </c>
      <c r="N438" s="98"/>
      <c r="O438" s="98"/>
      <c r="P438" s="98"/>
      <c r="Q438" s="98"/>
      <c r="R438" s="98"/>
      <c r="S438" s="103">
        <v>86</v>
      </c>
      <c r="T438" s="98"/>
    </row>
    <row r="439" spans="1:20" ht="27.75" customHeight="1">
      <c r="A439" s="134" t="s">
        <v>95</v>
      </c>
      <c r="B439" s="65" t="s">
        <v>379</v>
      </c>
      <c r="C439" s="98" t="s">
        <v>380</v>
      </c>
      <c r="D439" s="98" t="s">
        <v>68</v>
      </c>
      <c r="E439" s="98" t="s">
        <v>68</v>
      </c>
      <c r="F439" s="99">
        <v>180</v>
      </c>
      <c r="G439" s="101">
        <v>3.5</v>
      </c>
      <c r="H439" s="101">
        <v>10.7</v>
      </c>
      <c r="I439" s="98"/>
      <c r="J439" s="98"/>
      <c r="K439" s="101">
        <v>17.600000000000001</v>
      </c>
      <c r="L439" s="101">
        <v>75.2</v>
      </c>
      <c r="M439" s="120">
        <f t="shared" ref="M439:M445" si="4">L439*2.54/1000</f>
        <v>0.19100800000000001</v>
      </c>
      <c r="N439" s="98"/>
      <c r="O439" s="98"/>
      <c r="P439" s="98"/>
      <c r="Q439" s="98"/>
      <c r="R439" s="98"/>
      <c r="S439" s="103"/>
      <c r="T439" s="98"/>
    </row>
    <row r="440" spans="1:20" ht="27" customHeight="1">
      <c r="A440" s="134" t="s">
        <v>95</v>
      </c>
      <c r="B440" s="65" t="s">
        <v>413</v>
      </c>
      <c r="C440" s="98"/>
      <c r="D440" s="98"/>
      <c r="E440" s="98"/>
      <c r="F440" s="99">
        <v>166.3</v>
      </c>
      <c r="G440" s="101">
        <v>3.2</v>
      </c>
      <c r="H440" s="101">
        <v>0.5</v>
      </c>
      <c r="I440" s="98"/>
      <c r="J440" s="98">
        <v>1.5</v>
      </c>
      <c r="K440" s="101">
        <v>36</v>
      </c>
      <c r="L440" s="101">
        <v>12.2</v>
      </c>
      <c r="M440" s="120">
        <f t="shared" si="4"/>
        <v>3.0987999999999998E-2</v>
      </c>
      <c r="N440" s="101">
        <v>65</v>
      </c>
      <c r="O440" s="101">
        <v>7.3</v>
      </c>
      <c r="P440" s="98"/>
      <c r="Q440" s="101">
        <v>0.4</v>
      </c>
      <c r="R440" s="98"/>
      <c r="S440" s="103"/>
      <c r="T440" s="98" t="s">
        <v>414</v>
      </c>
    </row>
    <row r="441" spans="1:20" ht="27" customHeight="1">
      <c r="A441" s="134" t="s">
        <v>95</v>
      </c>
      <c r="B441" s="65" t="s">
        <v>415</v>
      </c>
      <c r="C441" s="98" t="s">
        <v>416</v>
      </c>
      <c r="D441" s="98"/>
      <c r="E441" s="98"/>
      <c r="F441" s="99">
        <v>164</v>
      </c>
      <c r="G441" s="101">
        <v>3.2</v>
      </c>
      <c r="H441" s="101">
        <v>1.2</v>
      </c>
      <c r="I441" s="98"/>
      <c r="J441" s="98"/>
      <c r="K441" s="101">
        <v>35.1</v>
      </c>
      <c r="L441" s="101">
        <v>30.2</v>
      </c>
      <c r="M441" s="120">
        <f t="shared" si="4"/>
        <v>7.6707999999999998E-2</v>
      </c>
      <c r="N441" s="98"/>
      <c r="O441" s="98"/>
      <c r="P441" s="98"/>
      <c r="Q441" s="98"/>
      <c r="R441" s="98"/>
      <c r="S441" s="103"/>
      <c r="T441" s="98"/>
    </row>
    <row r="442" spans="1:20" ht="27" customHeight="1">
      <c r="A442" s="134" t="s">
        <v>95</v>
      </c>
      <c r="B442" s="65" t="s">
        <v>474</v>
      </c>
      <c r="C442" s="98" t="s">
        <v>473</v>
      </c>
      <c r="D442" s="98">
        <v>300</v>
      </c>
      <c r="E442" s="98">
        <v>60</v>
      </c>
      <c r="F442" s="99">
        <v>171</v>
      </c>
      <c r="G442" s="101">
        <v>1.9</v>
      </c>
      <c r="H442" s="101">
        <v>0.1</v>
      </c>
      <c r="I442" s="98"/>
      <c r="J442" s="98"/>
      <c r="K442" s="101">
        <v>40.700000000000003</v>
      </c>
      <c r="L442" s="101">
        <v>2</v>
      </c>
      <c r="M442" s="120">
        <f t="shared" si="4"/>
        <v>5.0800000000000003E-3</v>
      </c>
      <c r="N442" s="98"/>
      <c r="O442" s="98"/>
      <c r="P442" s="98"/>
      <c r="Q442" s="98"/>
      <c r="R442" s="98"/>
      <c r="S442" s="103"/>
      <c r="T442" s="98"/>
    </row>
    <row r="443" spans="1:20" ht="27" customHeight="1">
      <c r="A443" s="134" t="s">
        <v>597</v>
      </c>
      <c r="B443" s="65" t="s">
        <v>501</v>
      </c>
      <c r="C443" s="98" t="s">
        <v>295</v>
      </c>
      <c r="D443" s="98">
        <v>113</v>
      </c>
      <c r="E443" s="98">
        <v>113</v>
      </c>
      <c r="F443" s="99">
        <v>70</v>
      </c>
      <c r="G443" s="101">
        <v>0</v>
      </c>
      <c r="H443" s="101">
        <v>0</v>
      </c>
      <c r="I443" s="98"/>
      <c r="J443" s="98"/>
      <c r="K443" s="101">
        <v>18.5</v>
      </c>
      <c r="L443" s="101">
        <v>19</v>
      </c>
      <c r="M443" s="120">
        <f t="shared" si="4"/>
        <v>4.8259999999999997E-2</v>
      </c>
      <c r="N443" s="98"/>
      <c r="O443" s="98"/>
      <c r="P443" s="98"/>
      <c r="Q443" s="98"/>
      <c r="R443" s="98"/>
      <c r="S443" s="103">
        <v>42.6</v>
      </c>
      <c r="T443" s="98"/>
    </row>
    <row r="444" spans="1:20" ht="27" customHeight="1">
      <c r="A444" s="134" t="s">
        <v>597</v>
      </c>
      <c r="B444" s="65" t="s">
        <v>384</v>
      </c>
      <c r="C444" s="98" t="s">
        <v>385</v>
      </c>
      <c r="D444" s="98">
        <v>62</v>
      </c>
      <c r="E444" s="98">
        <v>62</v>
      </c>
      <c r="F444" s="99">
        <v>81</v>
      </c>
      <c r="G444" s="101">
        <v>1.5</v>
      </c>
      <c r="H444" s="101">
        <v>2.1</v>
      </c>
      <c r="I444" s="98"/>
      <c r="J444" s="98"/>
      <c r="K444" s="101">
        <v>14</v>
      </c>
      <c r="L444" s="101">
        <v>19</v>
      </c>
      <c r="M444" s="120">
        <f t="shared" si="4"/>
        <v>4.8259999999999997E-2</v>
      </c>
      <c r="N444" s="98"/>
      <c r="O444" s="98"/>
      <c r="P444" s="98"/>
      <c r="Q444" s="98"/>
      <c r="R444" s="98"/>
      <c r="S444" s="103"/>
      <c r="T444" s="98"/>
    </row>
    <row r="445" spans="1:20" ht="27" customHeight="1">
      <c r="A445" s="134" t="s">
        <v>597</v>
      </c>
      <c r="B445" s="98" t="s">
        <v>505</v>
      </c>
      <c r="C445" s="98" t="s">
        <v>506</v>
      </c>
      <c r="D445" s="98">
        <v>500</v>
      </c>
      <c r="E445" s="98">
        <v>100</v>
      </c>
      <c r="F445" s="99">
        <v>284</v>
      </c>
      <c r="G445" s="101">
        <v>5.0999999999999996</v>
      </c>
      <c r="H445" s="101">
        <v>13.2</v>
      </c>
      <c r="I445" s="98"/>
      <c r="J445" s="98"/>
      <c r="K445" s="101">
        <v>36.299999999999997</v>
      </c>
      <c r="L445" s="101">
        <v>78</v>
      </c>
      <c r="M445" s="120">
        <f t="shared" si="4"/>
        <v>0.19812000000000002</v>
      </c>
      <c r="N445" s="98"/>
      <c r="O445" s="98"/>
      <c r="P445" s="98"/>
      <c r="Q445" s="98"/>
      <c r="R445" s="98"/>
      <c r="S445" s="103">
        <v>42.6</v>
      </c>
      <c r="T445" s="98"/>
    </row>
    <row r="446" spans="1:20" ht="27" customHeight="1">
      <c r="A446" s="134" t="s">
        <v>597</v>
      </c>
      <c r="B446" s="98" t="s">
        <v>594</v>
      </c>
      <c r="C446" s="98" t="s">
        <v>307</v>
      </c>
      <c r="D446" s="98"/>
      <c r="E446" s="98"/>
      <c r="F446" s="99">
        <v>23</v>
      </c>
      <c r="G446" s="101">
        <v>0.1</v>
      </c>
      <c r="H446" s="101">
        <v>0</v>
      </c>
      <c r="I446" s="98">
        <v>5.5</v>
      </c>
      <c r="J446" s="98">
        <v>0.1</v>
      </c>
      <c r="K446" s="101"/>
      <c r="L446" s="101">
        <v>3</v>
      </c>
      <c r="M446" s="120">
        <f>L446*2.54/1000</f>
        <v>7.62E-3</v>
      </c>
      <c r="N446" s="98"/>
      <c r="O446" s="98"/>
      <c r="P446" s="98"/>
      <c r="Q446" s="98"/>
      <c r="R446" s="98"/>
      <c r="S446" s="103">
        <v>11.8666666666666</v>
      </c>
      <c r="T446" s="98"/>
    </row>
    <row r="447" spans="1:20" ht="27" customHeight="1">
      <c r="A447" s="134" t="s">
        <v>597</v>
      </c>
      <c r="B447" s="98" t="s">
        <v>595</v>
      </c>
      <c r="C447" s="98" t="s">
        <v>307</v>
      </c>
      <c r="D447" s="98"/>
      <c r="E447" s="98"/>
      <c r="F447" s="99">
        <v>22</v>
      </c>
      <c r="G447" s="101">
        <v>0</v>
      </c>
      <c r="H447" s="101">
        <v>0</v>
      </c>
      <c r="I447" s="98">
        <v>5.5</v>
      </c>
      <c r="J447" s="98">
        <v>0</v>
      </c>
      <c r="K447" s="101"/>
      <c r="L447" s="101">
        <v>2</v>
      </c>
      <c r="M447" s="120">
        <f>L447*2.54/1000</f>
        <v>5.0800000000000003E-3</v>
      </c>
      <c r="N447" s="98"/>
      <c r="O447" s="98"/>
      <c r="P447" s="98"/>
      <c r="Q447" s="98"/>
      <c r="R447" s="98"/>
      <c r="S447" s="103">
        <v>11.8666666666666</v>
      </c>
      <c r="T447" s="98"/>
    </row>
    <row r="448" spans="1:20" ht="27" customHeight="1">
      <c r="A448" s="134" t="s">
        <v>597</v>
      </c>
      <c r="B448" s="98" t="s">
        <v>596</v>
      </c>
      <c r="C448" s="98" t="s">
        <v>307</v>
      </c>
      <c r="D448" s="98"/>
      <c r="E448" s="98"/>
      <c r="F448" s="99">
        <v>19</v>
      </c>
      <c r="G448" s="101">
        <v>0</v>
      </c>
      <c r="H448" s="101">
        <v>0</v>
      </c>
      <c r="I448" s="98">
        <v>4.7</v>
      </c>
      <c r="J448" s="98">
        <v>0</v>
      </c>
      <c r="K448" s="101"/>
      <c r="L448" s="101">
        <v>3</v>
      </c>
      <c r="M448" s="120">
        <f>L448*2.54/1000</f>
        <v>7.62E-3</v>
      </c>
      <c r="N448" s="98"/>
      <c r="O448" s="98"/>
      <c r="P448" s="98"/>
      <c r="Q448" s="98"/>
      <c r="R448" s="98"/>
      <c r="S448" s="103">
        <v>11.8666666666666</v>
      </c>
      <c r="T448" s="98"/>
    </row>
    <row r="449" spans="1:20" ht="27" customHeight="1">
      <c r="A449" s="134" t="s">
        <v>597</v>
      </c>
      <c r="B449" s="98" t="s">
        <v>598</v>
      </c>
      <c r="C449" s="98" t="s">
        <v>307</v>
      </c>
      <c r="D449" s="98">
        <v>354</v>
      </c>
      <c r="E449" s="98">
        <v>59</v>
      </c>
      <c r="F449" s="99">
        <v>59</v>
      </c>
      <c r="G449" s="101">
        <v>1.2</v>
      </c>
      <c r="H449" s="101">
        <v>0.1</v>
      </c>
      <c r="I449" s="98">
        <v>13.3</v>
      </c>
      <c r="J449" s="98">
        <v>0.1</v>
      </c>
      <c r="K449" s="101">
        <v>13.4</v>
      </c>
      <c r="L449" s="101">
        <v>14</v>
      </c>
      <c r="M449" s="120">
        <f>L449*2.54/1000</f>
        <v>3.5560000000000001E-2</v>
      </c>
      <c r="N449" s="98"/>
      <c r="O449" s="98"/>
      <c r="P449" s="98"/>
      <c r="Q449" s="98"/>
      <c r="R449" s="98"/>
      <c r="S449" s="103">
        <v>26.3333333333333</v>
      </c>
      <c r="T449" s="98"/>
    </row>
    <row r="450" spans="1:20" ht="27" customHeight="1">
      <c r="A450" s="134" t="s">
        <v>597</v>
      </c>
      <c r="B450" s="65" t="s">
        <v>359</v>
      </c>
      <c r="C450" s="98"/>
      <c r="D450" s="98">
        <v>175</v>
      </c>
      <c r="E450" s="98">
        <v>175</v>
      </c>
      <c r="F450" s="99">
        <v>315</v>
      </c>
      <c r="G450" s="101">
        <v>6.83</v>
      </c>
      <c r="H450" s="101">
        <v>14</v>
      </c>
      <c r="I450" s="98"/>
      <c r="J450" s="98"/>
      <c r="K450" s="101">
        <v>40.6</v>
      </c>
      <c r="L450" s="101">
        <v>32</v>
      </c>
      <c r="M450" s="120">
        <f>L450*2.54/1000</f>
        <v>8.1280000000000005E-2</v>
      </c>
      <c r="N450" s="101"/>
      <c r="O450" s="101"/>
      <c r="P450" s="101"/>
      <c r="Q450" s="101"/>
      <c r="R450" s="98">
        <v>110.25</v>
      </c>
      <c r="S450" s="103"/>
      <c r="T450" s="98" t="s">
        <v>360</v>
      </c>
    </row>
  </sheetData>
  <phoneticPr fontId="1"/>
  <hyperlinks>
    <hyperlink ref="T5" r:id="rId1"/>
    <hyperlink ref="T6" r:id="rId2"/>
    <hyperlink ref="T285" r:id="rId3"/>
    <hyperlink ref="T207" r:id="rId4"/>
    <hyperlink ref="T21" r:id="rId5"/>
    <hyperlink ref="T280" r:id="rId6"/>
    <hyperlink ref="T155" r:id="rId7"/>
  </hyperlinks>
  <pageMargins left="0.7" right="0.7" top="0.75" bottom="0.75" header="0.3" footer="0.3"/>
  <pageSetup paperSize="9" orientation="portrait" horizontalDpi="1200" verticalDpi="1200" r:id="rId8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42.75" style="11" customWidth="1"/>
    <col min="3" max="4" width="7.62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41982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基礎データ!B47</f>
        <v>フランチアップルパイ</v>
      </c>
      <c r="C3" s="40">
        <v>1</v>
      </c>
      <c r="D3" s="40">
        <v>1</v>
      </c>
      <c r="E3" s="42">
        <f>基礎データ!F47</f>
        <v>496</v>
      </c>
      <c r="F3" s="39">
        <f>基礎データ!G47</f>
        <v>5</v>
      </c>
      <c r="G3" s="39">
        <f>基礎データ!H47</f>
        <v>29.3</v>
      </c>
      <c r="H3" s="39">
        <f>基礎データ!I47</f>
        <v>0</v>
      </c>
      <c r="I3" s="39">
        <f>基礎データ!J47</f>
        <v>0</v>
      </c>
      <c r="J3" s="39">
        <f>基礎データ!K47</f>
        <v>53</v>
      </c>
      <c r="K3" s="39">
        <f>基礎データ!L47</f>
        <v>489</v>
      </c>
      <c r="L3" s="39">
        <f>基礎データ!M47</f>
        <v>1.2</v>
      </c>
      <c r="M3" s="39">
        <f>基礎データ!N47</f>
        <v>0</v>
      </c>
      <c r="N3" s="39">
        <f>基礎データ!O47</f>
        <v>0</v>
      </c>
      <c r="O3" s="39">
        <f>基礎データ!P47</f>
        <v>0</v>
      </c>
      <c r="P3" s="39">
        <f>基礎データ!Q47</f>
        <v>0</v>
      </c>
      <c r="Q3" s="39">
        <f>基礎データ!R47</f>
        <v>0</v>
      </c>
      <c r="R3" s="71">
        <f>基礎データ!S47</f>
        <v>100</v>
      </c>
    </row>
    <row r="4" spans="1:18" ht="18" customHeight="1">
      <c r="A4" s="205"/>
      <c r="B4" s="10" t="str">
        <f>基礎データ!B373</f>
        <v>オリジナルブレンドレギュラーコーヒー</v>
      </c>
      <c r="C4" s="23"/>
      <c r="D4" s="23"/>
      <c r="E4" s="16">
        <f>基礎データ!F373</f>
        <v>4</v>
      </c>
      <c r="F4" s="14">
        <f>基礎データ!G373</f>
        <v>0.4</v>
      </c>
      <c r="G4" s="14">
        <f>基礎データ!H373</f>
        <v>0</v>
      </c>
      <c r="H4" s="14">
        <f>基礎データ!I373</f>
        <v>0.6</v>
      </c>
      <c r="I4" s="14">
        <f>基礎データ!J373</f>
        <v>0.1</v>
      </c>
      <c r="J4" s="14">
        <f>基礎データ!K373</f>
        <v>0</v>
      </c>
      <c r="K4" s="14">
        <f>基礎データ!L373</f>
        <v>8</v>
      </c>
      <c r="L4" s="14">
        <f>基礎データ!M373</f>
        <v>2.0320000000000001E-2</v>
      </c>
      <c r="M4" s="14">
        <f>基礎データ!N373</f>
        <v>0</v>
      </c>
      <c r="N4" s="14">
        <f>基礎データ!O373</f>
        <v>0</v>
      </c>
      <c r="O4" s="14">
        <f>基礎データ!P373</f>
        <v>0</v>
      </c>
      <c r="P4" s="14">
        <f>基礎データ!Q373</f>
        <v>0</v>
      </c>
      <c r="Q4" s="14">
        <f>基礎データ!R373</f>
        <v>100</v>
      </c>
      <c r="R4" s="19">
        <f>基礎データ!S373</f>
        <v>8.6088888888888793</v>
      </c>
    </row>
    <row r="5" spans="1:18" ht="18" customHeight="1">
      <c r="A5" s="205"/>
      <c r="B5" s="10"/>
      <c r="C5" s="23"/>
      <c r="D5" s="23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9"/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500</v>
      </c>
      <c r="F11" s="38">
        <f t="shared" ref="F11:P11" si="0">SUM(F3:F10)</f>
        <v>5.4</v>
      </c>
      <c r="G11" s="36">
        <f t="shared" si="0"/>
        <v>29.3</v>
      </c>
      <c r="H11" s="36">
        <f t="shared" si="0"/>
        <v>0.6</v>
      </c>
      <c r="I11" s="36">
        <f t="shared" si="0"/>
        <v>0.1</v>
      </c>
      <c r="J11" s="36">
        <f t="shared" si="0"/>
        <v>53</v>
      </c>
      <c r="K11" s="36">
        <f>SUM(K3:K10)</f>
        <v>497</v>
      </c>
      <c r="L11" s="37">
        <f>SUM(L3:L10)</f>
        <v>1.2203199999999998</v>
      </c>
      <c r="M11" s="36">
        <f t="shared" si="0"/>
        <v>0</v>
      </c>
      <c r="N11" s="38">
        <f t="shared" si="0"/>
        <v>0</v>
      </c>
      <c r="O11" s="36">
        <f t="shared" si="0"/>
        <v>0</v>
      </c>
      <c r="P11" s="37">
        <f t="shared" si="0"/>
        <v>0</v>
      </c>
      <c r="Q11" s="37">
        <f>SUM(Q3:Q10)</f>
        <v>100</v>
      </c>
      <c r="R11" s="57">
        <f>SUM(R3:R10)</f>
        <v>108.60888888888888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基礎データ!B231</f>
        <v>牛豚サイコロステーキ用（解凍・成型肉）</v>
      </c>
      <c r="C13" s="23"/>
      <c r="D13" s="23"/>
      <c r="E13" s="16">
        <f>基礎データ!F231</f>
        <v>156</v>
      </c>
      <c r="F13" s="14">
        <f>基礎データ!G231</f>
        <v>18.16</v>
      </c>
      <c r="G13" s="14">
        <f>基礎データ!H231</f>
        <v>6.7805519053876404</v>
      </c>
      <c r="H13" s="14">
        <f>基礎データ!I231</f>
        <v>0</v>
      </c>
      <c r="I13" s="14">
        <f>基礎データ!J231</f>
        <v>0.15768725361366601</v>
      </c>
      <c r="J13" s="14">
        <f>基礎データ!K231</f>
        <v>3.8685939553219399</v>
      </c>
      <c r="K13" s="14">
        <f>基礎データ!L231</f>
        <v>938.41261498028905</v>
      </c>
      <c r="L13" s="14">
        <f>基礎データ!M231</f>
        <v>2.3835680420499341</v>
      </c>
      <c r="M13" s="14">
        <f>基礎データ!N231</f>
        <v>327.82128777923703</v>
      </c>
      <c r="N13" s="14">
        <f>基礎データ!O231</f>
        <v>11.3324572930354</v>
      </c>
      <c r="O13" s="14">
        <f>基礎データ!P231</f>
        <v>167.04862023653001</v>
      </c>
      <c r="P13" s="14">
        <f>基礎データ!Q231</f>
        <v>1.9921156373193101</v>
      </c>
      <c r="Q13" s="14">
        <f>基礎データ!R231</f>
        <v>67</v>
      </c>
      <c r="R13" s="19">
        <f>基礎データ!S231</f>
        <v>138</v>
      </c>
    </row>
    <row r="14" spans="1:18" ht="18" customHeight="1">
      <c r="A14" s="205"/>
      <c r="B14" s="9" t="str">
        <f>基礎データ!B368</f>
        <v>緑茶ティーバッグ　2g×40入</v>
      </c>
      <c r="C14" s="23"/>
      <c r="D14" s="23"/>
      <c r="E14" s="16">
        <f>基礎データ!F368</f>
        <v>1</v>
      </c>
      <c r="F14" s="14">
        <f>基礎データ!G368</f>
        <v>0</v>
      </c>
      <c r="G14" s="14">
        <f>基礎データ!H368</f>
        <v>0.2</v>
      </c>
      <c r="H14" s="14">
        <f>基礎データ!I368</f>
        <v>0</v>
      </c>
      <c r="I14" s="14">
        <f>基礎データ!J368</f>
        <v>0</v>
      </c>
      <c r="J14" s="14">
        <f>基礎データ!K368</f>
        <v>0</v>
      </c>
      <c r="K14" s="14">
        <f>基礎データ!L368</f>
        <v>2</v>
      </c>
      <c r="L14" s="14">
        <f>基礎データ!M368</f>
        <v>0</v>
      </c>
      <c r="M14" s="14">
        <f>基礎データ!N368</f>
        <v>0</v>
      </c>
      <c r="N14" s="14">
        <f>基礎データ!O368</f>
        <v>0</v>
      </c>
      <c r="O14" s="14">
        <f>基礎データ!P368</f>
        <v>0</v>
      </c>
      <c r="P14" s="14">
        <f>基礎データ!Q368</f>
        <v>0</v>
      </c>
      <c r="Q14" s="14">
        <f>基礎データ!R368</f>
        <v>100</v>
      </c>
      <c r="R14" s="19">
        <f>基礎データ!S368</f>
        <v>4.95</v>
      </c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72"/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493</v>
      </c>
      <c r="F20" s="47">
        <f t="shared" ref="F20:P20" si="1">SUM(F12:F19)</f>
        <v>23.16</v>
      </c>
      <c r="G20" s="46">
        <f t="shared" si="1"/>
        <v>7.5805519053876402</v>
      </c>
      <c r="H20" s="46">
        <f t="shared" si="1"/>
        <v>0</v>
      </c>
      <c r="I20" s="46">
        <f t="shared" si="1"/>
        <v>0.15768725361366601</v>
      </c>
      <c r="J20" s="46">
        <f t="shared" si="1"/>
        <v>78.068593955321944</v>
      </c>
      <c r="K20" s="46">
        <f>SUM(K12:K19)</f>
        <v>942.41261498028905</v>
      </c>
      <c r="L20" s="62">
        <f>SUM(L12:L19)</f>
        <v>2.4035680420499341</v>
      </c>
      <c r="M20" s="46">
        <f t="shared" si="1"/>
        <v>385.82128777923703</v>
      </c>
      <c r="N20" s="47">
        <f t="shared" si="1"/>
        <v>17.3324572930354</v>
      </c>
      <c r="O20" s="46">
        <f t="shared" si="1"/>
        <v>235.04862023653001</v>
      </c>
      <c r="P20" s="62">
        <f t="shared" si="1"/>
        <v>2.19211563731931</v>
      </c>
      <c r="Q20" s="62">
        <f>SUM(Q12:Q19)</f>
        <v>297</v>
      </c>
      <c r="R20" s="57">
        <f>SUM(R12:R19)</f>
        <v>180.447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基礎データ!B208</f>
        <v>豚肉小間切れ(100g)</v>
      </c>
      <c r="C22" s="23"/>
      <c r="D22" s="23"/>
      <c r="E22" s="16">
        <f>基礎データ!F208/2</f>
        <v>193</v>
      </c>
      <c r="F22" s="14">
        <f>基礎データ!G208/2</f>
        <v>7.1</v>
      </c>
      <c r="G22" s="14">
        <f>基礎データ!H208/2</f>
        <v>17.3</v>
      </c>
      <c r="H22" s="14">
        <f>基礎データ!I208/2</f>
        <v>0</v>
      </c>
      <c r="I22" s="14">
        <f>基礎データ!J208/2</f>
        <v>0</v>
      </c>
      <c r="J22" s="14">
        <f>基礎データ!K208/2</f>
        <v>0.05</v>
      </c>
      <c r="K22" s="14">
        <f>基礎データ!L208/2</f>
        <v>23.5</v>
      </c>
      <c r="L22" s="14">
        <f>基礎データ!M208/2</f>
        <v>0.05</v>
      </c>
      <c r="M22" s="14">
        <f>基礎データ!N208/2</f>
        <v>125</v>
      </c>
      <c r="N22" s="14">
        <f>基礎データ!O208/2</f>
        <v>1.5</v>
      </c>
      <c r="O22" s="14">
        <f>基礎データ!P208/2</f>
        <v>70</v>
      </c>
      <c r="P22" s="14">
        <f>基礎データ!Q208/2</f>
        <v>0.3</v>
      </c>
      <c r="Q22" s="14">
        <f>基礎データ!R208/2</f>
        <v>96.5</v>
      </c>
      <c r="R22" s="19">
        <f>基礎データ!S208/2</f>
        <v>79</v>
      </c>
    </row>
    <row r="23" spans="1:18" ht="18" customHeight="1">
      <c r="A23" s="205"/>
      <c r="B23" s="10" t="str">
        <f>基礎データ!B277</f>
        <v>キャベツ(100g)</v>
      </c>
      <c r="C23" s="23"/>
      <c r="D23" s="23"/>
      <c r="E23" s="16">
        <f>基礎データ!F277</f>
        <v>23</v>
      </c>
      <c r="F23" s="14">
        <f>基礎データ!G277</f>
        <v>1.3</v>
      </c>
      <c r="G23" s="14">
        <f>基礎データ!H277</f>
        <v>0.2</v>
      </c>
      <c r="H23" s="14">
        <f>基礎データ!I277</f>
        <v>0</v>
      </c>
      <c r="I23" s="14">
        <f>基礎データ!J277</f>
        <v>1.8</v>
      </c>
      <c r="J23" s="14">
        <f>基礎データ!K277</f>
        <v>5.2</v>
      </c>
      <c r="K23" s="14">
        <f>基礎データ!L277</f>
        <v>5</v>
      </c>
      <c r="L23" s="14">
        <f>基礎データ!M277</f>
        <v>1.2699999999999999E-2</v>
      </c>
      <c r="M23" s="14">
        <f>基礎データ!N277</f>
        <v>200</v>
      </c>
      <c r="N23" s="14">
        <f>基礎データ!O277</f>
        <v>43</v>
      </c>
      <c r="O23" s="14">
        <f>基礎データ!P277</f>
        <v>27</v>
      </c>
      <c r="P23" s="14">
        <f>基礎データ!Q277</f>
        <v>0.3</v>
      </c>
      <c r="Q23" s="14">
        <f>基礎データ!R277</f>
        <v>92.7</v>
      </c>
      <c r="R23" s="19">
        <f>基礎データ!S277</f>
        <v>15.9</v>
      </c>
    </row>
    <row r="24" spans="1:18" ht="18" customHeight="1">
      <c r="A24" s="205"/>
      <c r="B24" s="10"/>
      <c r="C24" s="23"/>
      <c r="D24" s="23"/>
      <c r="E24" s="32"/>
      <c r="F24" s="44"/>
      <c r="G24" s="33"/>
      <c r="H24" s="33"/>
      <c r="I24" s="33"/>
      <c r="J24" s="33"/>
      <c r="K24" s="33"/>
      <c r="L24" s="48"/>
      <c r="M24" s="33"/>
      <c r="N24" s="33"/>
      <c r="O24" s="33"/>
      <c r="P24" s="48"/>
      <c r="Q24" s="48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552</v>
      </c>
      <c r="F29" s="28">
        <f t="shared" ref="F29:P29" si="2">SUM(F21:F28)</f>
        <v>13.4</v>
      </c>
      <c r="G29" s="13">
        <f t="shared" si="2"/>
        <v>18.100000000000001</v>
      </c>
      <c r="H29" s="13">
        <f t="shared" si="2"/>
        <v>0</v>
      </c>
      <c r="I29" s="13">
        <f t="shared" si="2"/>
        <v>1.8</v>
      </c>
      <c r="J29" s="13">
        <f t="shared" si="2"/>
        <v>79.45</v>
      </c>
      <c r="K29" s="13">
        <f>SUM(K21:K28)</f>
        <v>30.5</v>
      </c>
      <c r="L29" s="24">
        <f>SUM(L21:L28)</f>
        <v>8.270000000000001E-2</v>
      </c>
      <c r="M29" s="13">
        <f t="shared" si="2"/>
        <v>383</v>
      </c>
      <c r="N29" s="28">
        <f t="shared" si="2"/>
        <v>50.5</v>
      </c>
      <c r="O29" s="13">
        <f t="shared" si="2"/>
        <v>165</v>
      </c>
      <c r="P29" s="24">
        <f t="shared" si="2"/>
        <v>0.8</v>
      </c>
      <c r="Q29" s="24">
        <f>SUM(Q21:Q28)</f>
        <v>319.2</v>
      </c>
      <c r="R29" s="57">
        <f>SUM(R21:R28)</f>
        <v>132.39699999999999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1545</v>
      </c>
      <c r="F30" s="29">
        <f t="shared" ref="F30:P30" si="3">F11+F20+F29</f>
        <v>41.96</v>
      </c>
      <c r="G30" s="6">
        <f t="shared" si="3"/>
        <v>54.980551905387642</v>
      </c>
      <c r="H30" s="6">
        <f t="shared" si="3"/>
        <v>0.6</v>
      </c>
      <c r="I30" s="6">
        <f t="shared" si="3"/>
        <v>2.0576872536136661</v>
      </c>
      <c r="J30" s="6">
        <f t="shared" si="3"/>
        <v>210.51859395532193</v>
      </c>
      <c r="K30" s="6">
        <f>K11+K20+K29</f>
        <v>1469.9126149802892</v>
      </c>
      <c r="L30" s="25">
        <f>L11+L20+L29</f>
        <v>3.7065880420499342</v>
      </c>
      <c r="M30" s="6">
        <f t="shared" si="3"/>
        <v>768.82128777923708</v>
      </c>
      <c r="N30" s="29">
        <f t="shared" si="3"/>
        <v>67.832457293035404</v>
      </c>
      <c r="O30" s="6">
        <f t="shared" si="3"/>
        <v>400.04862023653004</v>
      </c>
      <c r="P30" s="25">
        <f t="shared" si="3"/>
        <v>2.9921156373193103</v>
      </c>
      <c r="Q30" s="25">
        <f>Q11+Q20+Q29</f>
        <v>716.2</v>
      </c>
      <c r="R30" s="58">
        <f>R11+R20+R29</f>
        <v>421.45288888888888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50" style="11" customWidth="1"/>
    <col min="3" max="4" width="7.62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41983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基礎データ!B189</f>
        <v>卵（6個入り）</v>
      </c>
      <c r="C3" s="40">
        <v>1</v>
      </c>
      <c r="D3" s="40">
        <v>1</v>
      </c>
      <c r="E3" s="42">
        <f>基礎データ!F189</f>
        <v>91</v>
      </c>
      <c r="F3" s="39">
        <f>基礎データ!G189</f>
        <v>7.7</v>
      </c>
      <c r="G3" s="39">
        <f>基礎データ!H189</f>
        <v>6</v>
      </c>
      <c r="H3" s="39">
        <f>基礎データ!I189</f>
        <v>0</v>
      </c>
      <c r="I3" s="39">
        <f>基礎データ!J189</f>
        <v>0</v>
      </c>
      <c r="J3" s="39">
        <f>基礎データ!K189</f>
        <v>0.18</v>
      </c>
      <c r="K3" s="39">
        <f>基礎データ!L189</f>
        <v>78</v>
      </c>
      <c r="L3" s="39">
        <f>基礎データ!M189</f>
        <v>0.18</v>
      </c>
      <c r="M3" s="39">
        <f>基礎データ!N189</f>
        <v>78</v>
      </c>
      <c r="N3" s="39">
        <f>基礎データ!O189</f>
        <v>30.6</v>
      </c>
      <c r="O3" s="39">
        <f>基礎データ!P189</f>
        <v>108</v>
      </c>
      <c r="P3" s="39">
        <f>基礎データ!Q189</f>
        <v>1.08</v>
      </c>
      <c r="Q3" s="39">
        <f>基礎データ!R189</f>
        <v>45</v>
      </c>
      <c r="R3" s="71">
        <f>基礎データ!S189</f>
        <v>24.7</v>
      </c>
    </row>
    <row r="4" spans="1:18" ht="18" customHeight="1">
      <c r="A4" s="205"/>
      <c r="B4" s="10" t="str">
        <f>基礎データ!B401</f>
        <v>りんご(M1個）</v>
      </c>
      <c r="C4" s="23"/>
      <c r="D4" s="23"/>
      <c r="E4" s="16">
        <f>基礎データ!F401</f>
        <v>138</v>
      </c>
      <c r="F4" s="14">
        <f>基礎データ!G401</f>
        <v>0.51</v>
      </c>
      <c r="G4" s="14">
        <f>基礎データ!H401</f>
        <v>0.26</v>
      </c>
      <c r="H4" s="14">
        <f>基礎データ!I401</f>
        <v>0</v>
      </c>
      <c r="I4" s="14">
        <f>基礎データ!J401</f>
        <v>3.83</v>
      </c>
      <c r="J4" s="14">
        <f>基礎データ!K401</f>
        <v>37.229999999999997</v>
      </c>
      <c r="K4" s="14">
        <f>基礎データ!L401</f>
        <v>0</v>
      </c>
      <c r="L4" s="14">
        <f>基礎データ!M401</f>
        <v>0</v>
      </c>
      <c r="M4" s="14">
        <f>基礎データ!N401</f>
        <v>280.5</v>
      </c>
      <c r="N4" s="14">
        <f>基礎データ!O401</f>
        <v>7.65</v>
      </c>
      <c r="O4" s="14">
        <f>基礎データ!P401</f>
        <v>25.5</v>
      </c>
      <c r="P4" s="14">
        <f>基礎データ!Q401</f>
        <v>0</v>
      </c>
      <c r="Q4" s="14">
        <f>基礎データ!R401</f>
        <v>214.2</v>
      </c>
      <c r="R4" s="19">
        <f>基礎データ!S401</f>
        <v>107.25</v>
      </c>
    </row>
    <row r="5" spans="1:18" ht="18" customHeight="1">
      <c r="A5" s="205"/>
      <c r="B5" s="10" t="str">
        <f>基礎データ!B368</f>
        <v>緑茶ティーバッグ　2g×40入</v>
      </c>
      <c r="C5" s="23"/>
      <c r="D5" s="23"/>
      <c r="E5" s="16">
        <f>基礎データ!F368</f>
        <v>1</v>
      </c>
      <c r="F5" s="14">
        <f>基礎データ!G368</f>
        <v>0</v>
      </c>
      <c r="G5" s="14">
        <f>基礎データ!H368</f>
        <v>0.2</v>
      </c>
      <c r="H5" s="14">
        <f>基礎データ!I368</f>
        <v>0</v>
      </c>
      <c r="I5" s="14">
        <f>基礎データ!J368</f>
        <v>0</v>
      </c>
      <c r="J5" s="14">
        <f>基礎データ!K368</f>
        <v>0</v>
      </c>
      <c r="K5" s="14">
        <f>基礎データ!L368</f>
        <v>2</v>
      </c>
      <c r="L5" s="14">
        <f>基礎データ!M368</f>
        <v>0</v>
      </c>
      <c r="M5" s="14">
        <f>基礎データ!N368</f>
        <v>0</v>
      </c>
      <c r="N5" s="14">
        <f>基礎データ!O368</f>
        <v>0</v>
      </c>
      <c r="O5" s="14">
        <f>基礎データ!P368</f>
        <v>0</v>
      </c>
      <c r="P5" s="14">
        <f>基礎データ!Q368</f>
        <v>0</v>
      </c>
      <c r="Q5" s="14">
        <f>基礎データ!R368</f>
        <v>100</v>
      </c>
      <c r="R5" s="19">
        <f>基礎データ!S368</f>
        <v>4.95</v>
      </c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48"/>
      <c r="M6" s="33"/>
      <c r="N6" s="33"/>
      <c r="O6" s="33"/>
      <c r="P6" s="48"/>
      <c r="Q6" s="48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188">
        <f>SUM(E3:E10)</f>
        <v>230</v>
      </c>
      <c r="F11" s="38">
        <f t="shared" ref="F11:P11" si="0">SUM(F3:F10)</f>
        <v>8.2100000000000009</v>
      </c>
      <c r="G11" s="36">
        <f t="shared" si="0"/>
        <v>6.46</v>
      </c>
      <c r="H11" s="36">
        <f t="shared" si="0"/>
        <v>0</v>
      </c>
      <c r="I11" s="36">
        <f t="shared" si="0"/>
        <v>3.83</v>
      </c>
      <c r="J11" s="36">
        <f t="shared" si="0"/>
        <v>37.409999999999997</v>
      </c>
      <c r="K11" s="36">
        <f>SUM(K3:K10)</f>
        <v>80</v>
      </c>
      <c r="L11" s="37">
        <f>SUM(L3:L10)</f>
        <v>0.18</v>
      </c>
      <c r="M11" s="36">
        <f t="shared" si="0"/>
        <v>358.5</v>
      </c>
      <c r="N11" s="38">
        <f t="shared" si="0"/>
        <v>38.25</v>
      </c>
      <c r="O11" s="36">
        <f t="shared" si="0"/>
        <v>133.5</v>
      </c>
      <c r="P11" s="37">
        <f t="shared" si="0"/>
        <v>1.08</v>
      </c>
      <c r="Q11" s="37">
        <f>SUM(Q3:Q10)</f>
        <v>359.2</v>
      </c>
      <c r="R11" s="57">
        <f>SUM(R3:R10)</f>
        <v>136.89999999999998</v>
      </c>
    </row>
    <row r="12" spans="1:18" ht="18" customHeight="1">
      <c r="A12" s="207" t="s">
        <v>2</v>
      </c>
      <c r="B12" s="7" t="str">
        <f>基礎データ!B86</f>
        <v>なつかしい味のナポリタンスパゲッテイ260g</v>
      </c>
      <c r="C12" s="40" t="s">
        <v>22</v>
      </c>
      <c r="D12" s="40">
        <v>1</v>
      </c>
      <c r="E12" s="18">
        <f>基礎データ!F86</f>
        <v>366</v>
      </c>
      <c r="F12" s="17">
        <f>基礎データ!G86</f>
        <v>9.9</v>
      </c>
      <c r="G12" s="17">
        <f>基礎データ!H86</f>
        <v>13</v>
      </c>
      <c r="H12" s="17">
        <f>基礎データ!I86</f>
        <v>50.7</v>
      </c>
      <c r="I12" s="17">
        <f>基礎データ!J86</f>
        <v>3.4</v>
      </c>
      <c r="J12" s="17">
        <f>基礎データ!K86</f>
        <v>54.1</v>
      </c>
      <c r="K12" s="17">
        <f>基礎データ!L86</f>
        <v>1200</v>
      </c>
      <c r="L12" s="17">
        <f>基礎データ!M86</f>
        <v>2.9</v>
      </c>
      <c r="M12" s="17">
        <f>基礎データ!N86</f>
        <v>0</v>
      </c>
      <c r="N12" s="17">
        <f>基礎データ!O86</f>
        <v>0</v>
      </c>
      <c r="O12" s="17">
        <f>基礎データ!P86</f>
        <v>0</v>
      </c>
      <c r="P12" s="17">
        <f>基礎データ!Q86</f>
        <v>0</v>
      </c>
      <c r="Q12" s="17">
        <f>基礎データ!R86</f>
        <v>0</v>
      </c>
      <c r="R12" s="71">
        <f>基礎データ!S86</f>
        <v>148</v>
      </c>
    </row>
    <row r="13" spans="1:18" ht="18" customHeight="1">
      <c r="A13" s="205"/>
      <c r="B13" s="9" t="str">
        <f>基礎データ!B403</f>
        <v>みかん</v>
      </c>
      <c r="C13" s="23"/>
      <c r="D13" s="23">
        <v>1</v>
      </c>
      <c r="E13" s="16">
        <f>基礎データ!F403</f>
        <v>34</v>
      </c>
      <c r="F13" s="14">
        <f>基礎データ!G403</f>
        <v>0.53</v>
      </c>
      <c r="G13" s="14">
        <f>基礎データ!H403</f>
        <v>0.08</v>
      </c>
      <c r="H13" s="14">
        <f>基礎データ!I403</f>
        <v>0</v>
      </c>
      <c r="I13" s="14">
        <f>基礎データ!J403</f>
        <v>0.3</v>
      </c>
      <c r="J13" s="14">
        <f>基礎データ!K403</f>
        <v>8.6300000000000008</v>
      </c>
      <c r="K13" s="14">
        <f>基礎データ!L403</f>
        <v>0.75</v>
      </c>
      <c r="L13" s="14">
        <f>基礎データ!M403</f>
        <v>0</v>
      </c>
      <c r="M13" s="14">
        <f>基礎データ!N403</f>
        <v>112.5</v>
      </c>
      <c r="N13" s="14">
        <f>基礎データ!O403</f>
        <v>11.25</v>
      </c>
      <c r="O13" s="14">
        <f>基礎データ!P403</f>
        <v>11.25</v>
      </c>
      <c r="P13" s="14">
        <f>基礎データ!Q403</f>
        <v>0.08</v>
      </c>
      <c r="Q13" s="14">
        <f>基礎データ!R403</f>
        <v>65.25</v>
      </c>
      <c r="R13" s="19">
        <f>基礎データ!S403</f>
        <v>0</v>
      </c>
    </row>
    <row r="14" spans="1:18" ht="18" customHeight="1">
      <c r="A14" s="205"/>
      <c r="B14" s="9" t="str">
        <f>基礎データ!B401</f>
        <v>りんご(M1個）</v>
      </c>
      <c r="C14" s="23"/>
      <c r="D14" s="23">
        <v>1</v>
      </c>
      <c r="E14" s="16">
        <f>基礎データ!F401</f>
        <v>138</v>
      </c>
      <c r="F14" s="14">
        <f>基礎データ!G401</f>
        <v>0.51</v>
      </c>
      <c r="G14" s="14">
        <f>基礎データ!H401</f>
        <v>0.26</v>
      </c>
      <c r="H14" s="14">
        <f>基礎データ!I401</f>
        <v>0</v>
      </c>
      <c r="I14" s="14">
        <f>基礎データ!J401</f>
        <v>3.83</v>
      </c>
      <c r="J14" s="14">
        <f>基礎データ!K401</f>
        <v>37.229999999999997</v>
      </c>
      <c r="K14" s="14">
        <f>基礎データ!L401</f>
        <v>0</v>
      </c>
      <c r="L14" s="14">
        <f>基礎データ!M401</f>
        <v>0</v>
      </c>
      <c r="M14" s="14">
        <f>基礎データ!N401</f>
        <v>280.5</v>
      </c>
      <c r="N14" s="14">
        <f>基礎データ!O401</f>
        <v>7.65</v>
      </c>
      <c r="O14" s="14">
        <f>基礎データ!P401</f>
        <v>25.5</v>
      </c>
      <c r="P14" s="14">
        <f>基礎データ!Q401</f>
        <v>0</v>
      </c>
      <c r="Q14" s="14">
        <f>基礎データ!R401</f>
        <v>214.2</v>
      </c>
      <c r="R14" s="19">
        <f>基礎データ!S401</f>
        <v>107.25</v>
      </c>
    </row>
    <row r="15" spans="1:18" ht="18" customHeight="1">
      <c r="A15" s="205"/>
      <c r="B15" s="10" t="str">
        <f>基礎データ!B368</f>
        <v>緑茶ティーバッグ　2g×40入</v>
      </c>
      <c r="C15" s="23"/>
      <c r="D15" s="23"/>
      <c r="E15" s="32">
        <f>基礎データ!F368</f>
        <v>1</v>
      </c>
      <c r="F15" s="33">
        <f>基礎データ!G368</f>
        <v>0</v>
      </c>
      <c r="G15" s="33">
        <f>基礎データ!H368</f>
        <v>0.2</v>
      </c>
      <c r="H15" s="33">
        <f>基礎データ!I368</f>
        <v>0</v>
      </c>
      <c r="I15" s="33">
        <f>基礎データ!J368</f>
        <v>0</v>
      </c>
      <c r="J15" s="33">
        <f>基礎データ!K368</f>
        <v>0</v>
      </c>
      <c r="K15" s="33">
        <f>基礎データ!L368</f>
        <v>2</v>
      </c>
      <c r="L15" s="33">
        <f>基礎データ!M368</f>
        <v>0</v>
      </c>
      <c r="M15" s="33">
        <f>基礎データ!N368</f>
        <v>0</v>
      </c>
      <c r="N15" s="33">
        <f>基礎データ!O368</f>
        <v>0</v>
      </c>
      <c r="O15" s="33">
        <f>基礎データ!P368</f>
        <v>0</v>
      </c>
      <c r="P15" s="33">
        <f>基礎データ!Q368</f>
        <v>0</v>
      </c>
      <c r="Q15" s="33">
        <f>基礎データ!R368</f>
        <v>100</v>
      </c>
      <c r="R15" s="72">
        <f>基礎データ!S368</f>
        <v>4.95</v>
      </c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539</v>
      </c>
      <c r="F20" s="47">
        <f t="shared" ref="F20:P20" si="1">SUM(F12:F19)</f>
        <v>10.94</v>
      </c>
      <c r="G20" s="46">
        <f t="shared" si="1"/>
        <v>13.54</v>
      </c>
      <c r="H20" s="46">
        <f t="shared" si="1"/>
        <v>50.7</v>
      </c>
      <c r="I20" s="46">
        <f t="shared" si="1"/>
        <v>7.5299999999999994</v>
      </c>
      <c r="J20" s="46">
        <f t="shared" si="1"/>
        <v>99.960000000000008</v>
      </c>
      <c r="K20" s="46">
        <f>SUM(K12:K19)</f>
        <v>1202.75</v>
      </c>
      <c r="L20" s="62">
        <f>SUM(L12:L19)</f>
        <v>2.9</v>
      </c>
      <c r="M20" s="46">
        <f t="shared" si="1"/>
        <v>393</v>
      </c>
      <c r="N20" s="47">
        <f t="shared" si="1"/>
        <v>18.899999999999999</v>
      </c>
      <c r="O20" s="46">
        <f t="shared" si="1"/>
        <v>36.75</v>
      </c>
      <c r="P20" s="62">
        <f t="shared" si="1"/>
        <v>0.08</v>
      </c>
      <c r="Q20" s="62">
        <f>SUM(Q12:Q19)</f>
        <v>379.45</v>
      </c>
      <c r="R20" s="57">
        <f>SUM(R12:R19)</f>
        <v>260.2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基礎データ!B208</f>
        <v>豚肉小間切れ(100g)</v>
      </c>
      <c r="C22" s="23"/>
      <c r="D22" s="23"/>
      <c r="E22" s="16">
        <f>基礎データ!F208</f>
        <v>386</v>
      </c>
      <c r="F22" s="14">
        <f>基礎データ!G208</f>
        <v>14.2</v>
      </c>
      <c r="G22" s="14">
        <f>基礎データ!H208</f>
        <v>34.6</v>
      </c>
      <c r="H22" s="14">
        <f>基礎データ!I208</f>
        <v>0</v>
      </c>
      <c r="I22" s="14">
        <f>基礎データ!J208</f>
        <v>0</v>
      </c>
      <c r="J22" s="14">
        <f>基礎データ!K208</f>
        <v>0.1</v>
      </c>
      <c r="K22" s="14">
        <f>基礎データ!L208</f>
        <v>47</v>
      </c>
      <c r="L22" s="14">
        <f>基礎データ!M208</f>
        <v>0.1</v>
      </c>
      <c r="M22" s="14">
        <f>基礎データ!N208</f>
        <v>250</v>
      </c>
      <c r="N22" s="14">
        <f>基礎データ!O208</f>
        <v>3</v>
      </c>
      <c r="O22" s="14">
        <f>基礎データ!P208</f>
        <v>140</v>
      </c>
      <c r="P22" s="14">
        <f>基礎データ!Q208</f>
        <v>0.6</v>
      </c>
      <c r="Q22" s="14">
        <f>基礎データ!R208</f>
        <v>193</v>
      </c>
      <c r="R22" s="19">
        <f>基礎データ!S208</f>
        <v>158</v>
      </c>
    </row>
    <row r="23" spans="1:18" ht="18" customHeight="1">
      <c r="A23" s="205"/>
      <c r="B23" s="10" t="str">
        <f>基礎データ!B277</f>
        <v>キャベツ(100g)</v>
      </c>
      <c r="C23" s="23"/>
      <c r="D23" s="23"/>
      <c r="E23" s="16">
        <f>基礎データ!F277</f>
        <v>23</v>
      </c>
      <c r="F23" s="14">
        <f>基礎データ!G277</f>
        <v>1.3</v>
      </c>
      <c r="G23" s="14">
        <f>基礎データ!H277</f>
        <v>0.2</v>
      </c>
      <c r="H23" s="14">
        <f>基礎データ!I277</f>
        <v>0</v>
      </c>
      <c r="I23" s="14">
        <f>基礎データ!J277</f>
        <v>1.8</v>
      </c>
      <c r="J23" s="14">
        <f>基礎データ!K277</f>
        <v>5.2</v>
      </c>
      <c r="K23" s="14">
        <f>基礎データ!L277</f>
        <v>5</v>
      </c>
      <c r="L23" s="14">
        <f>基礎データ!M277</f>
        <v>1.2699999999999999E-2</v>
      </c>
      <c r="M23" s="14">
        <f>基礎データ!N277</f>
        <v>200</v>
      </c>
      <c r="N23" s="14">
        <f>基礎データ!O277</f>
        <v>43</v>
      </c>
      <c r="O23" s="14">
        <f>基礎データ!P277</f>
        <v>27</v>
      </c>
      <c r="P23" s="14">
        <f>基礎データ!Q277</f>
        <v>0.3</v>
      </c>
      <c r="Q23" s="14">
        <f>基礎データ!R277</f>
        <v>92.7</v>
      </c>
      <c r="R23" s="19">
        <f>基礎データ!S277</f>
        <v>15.9</v>
      </c>
    </row>
    <row r="24" spans="1:18" ht="18" customHeight="1">
      <c r="A24" s="205"/>
      <c r="B24" s="10" t="str">
        <f>基礎データ!B292</f>
        <v>ナス（S1個）</v>
      </c>
      <c r="C24" s="23"/>
      <c r="D24" s="23"/>
      <c r="E24" s="32">
        <f>基礎データ!F292</f>
        <v>16</v>
      </c>
      <c r="F24" s="33">
        <f>基礎データ!G292</f>
        <v>0.79</v>
      </c>
      <c r="G24" s="33">
        <f>基礎データ!H292</f>
        <v>7.0000000000000007E-2</v>
      </c>
      <c r="H24" s="33">
        <f>基礎データ!I292</f>
        <v>0</v>
      </c>
      <c r="I24" s="33">
        <f>基礎データ!J292</f>
        <v>1.58</v>
      </c>
      <c r="J24" s="33">
        <f>基礎データ!K292</f>
        <v>3.67</v>
      </c>
      <c r="K24" s="33">
        <f>基礎データ!L292</f>
        <v>0</v>
      </c>
      <c r="L24" s="33">
        <f>基礎データ!M292</f>
        <v>0</v>
      </c>
      <c r="M24" s="33">
        <f>基礎データ!N292</f>
        <v>158.4</v>
      </c>
      <c r="N24" s="33">
        <f>基礎データ!O292</f>
        <v>12.96</v>
      </c>
      <c r="O24" s="33">
        <f>基礎データ!P292</f>
        <v>12.24</v>
      </c>
      <c r="P24" s="33">
        <f>基礎データ!Q292</f>
        <v>0.22</v>
      </c>
      <c r="Q24" s="33">
        <f>基礎データ!R292</f>
        <v>66.959999999999994</v>
      </c>
      <c r="R24" s="72">
        <f>基礎データ!S292</f>
        <v>64</v>
      </c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761</v>
      </c>
      <c r="F29" s="28">
        <f t="shared" ref="F29:P29" si="2">SUM(F21:F28)</f>
        <v>21.29</v>
      </c>
      <c r="G29" s="13">
        <f t="shared" si="2"/>
        <v>35.470000000000006</v>
      </c>
      <c r="H29" s="13">
        <f t="shared" si="2"/>
        <v>0</v>
      </c>
      <c r="I29" s="13">
        <f t="shared" si="2"/>
        <v>3.38</v>
      </c>
      <c r="J29" s="13">
        <f t="shared" si="2"/>
        <v>83.17</v>
      </c>
      <c r="K29" s="13">
        <f>SUM(K21:K28)</f>
        <v>54</v>
      </c>
      <c r="L29" s="24">
        <f>SUM(L21:L28)</f>
        <v>0.13270000000000001</v>
      </c>
      <c r="M29" s="13">
        <f t="shared" si="2"/>
        <v>666.4</v>
      </c>
      <c r="N29" s="28">
        <f t="shared" si="2"/>
        <v>64.960000000000008</v>
      </c>
      <c r="O29" s="13">
        <f t="shared" si="2"/>
        <v>247.24</v>
      </c>
      <c r="P29" s="24">
        <f t="shared" si="2"/>
        <v>1.32</v>
      </c>
      <c r="Q29" s="24">
        <f>SUM(Q21:Q28)</f>
        <v>482.65999999999997</v>
      </c>
      <c r="R29" s="57">
        <f>SUM(R21:R28)</f>
        <v>275.39700000000005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1530</v>
      </c>
      <c r="F30" s="29">
        <f t="shared" ref="F30:P30" si="3">F11+F20+F29</f>
        <v>40.44</v>
      </c>
      <c r="G30" s="6">
        <f t="shared" si="3"/>
        <v>55.470000000000006</v>
      </c>
      <c r="H30" s="6">
        <f t="shared" si="3"/>
        <v>50.7</v>
      </c>
      <c r="I30" s="6">
        <f t="shared" si="3"/>
        <v>14.739999999999998</v>
      </c>
      <c r="J30" s="6">
        <f t="shared" si="3"/>
        <v>220.54000000000002</v>
      </c>
      <c r="K30" s="6">
        <f>K11+K20+K29</f>
        <v>1336.75</v>
      </c>
      <c r="L30" s="25">
        <f>L11+L20+L29</f>
        <v>3.2126999999999999</v>
      </c>
      <c r="M30" s="6">
        <f t="shared" si="3"/>
        <v>1417.9</v>
      </c>
      <c r="N30" s="29">
        <f t="shared" si="3"/>
        <v>122.11000000000001</v>
      </c>
      <c r="O30" s="6">
        <f t="shared" si="3"/>
        <v>417.49</v>
      </c>
      <c r="P30" s="25">
        <f t="shared" si="3"/>
        <v>2.4800000000000004</v>
      </c>
      <c r="Q30" s="25">
        <f>Q11+Q20+Q29</f>
        <v>1221.31</v>
      </c>
      <c r="R30" s="58">
        <f>R11+R20+R29</f>
        <v>672.49700000000007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50" style="11" customWidth="1"/>
    <col min="3" max="4" width="7.62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41984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基礎データ!B106</f>
        <v>ピザ（マルゲリータ）180g</v>
      </c>
      <c r="C3" s="40">
        <v>2</v>
      </c>
      <c r="D3" s="40">
        <v>2</v>
      </c>
      <c r="E3" s="42">
        <f>基礎データ!F106</f>
        <v>486</v>
      </c>
      <c r="F3" s="42">
        <f>基礎データ!G106</f>
        <v>18.72</v>
      </c>
      <c r="G3" s="42">
        <f>基礎データ!H106</f>
        <v>20.52</v>
      </c>
      <c r="H3" s="42">
        <f>基礎データ!I106</f>
        <v>0</v>
      </c>
      <c r="I3" s="42">
        <f>基礎データ!J106</f>
        <v>0</v>
      </c>
      <c r="J3" s="42">
        <f>基礎データ!K106</f>
        <v>56.52</v>
      </c>
      <c r="K3" s="42">
        <f>基礎データ!L106</f>
        <v>759.6</v>
      </c>
      <c r="L3" s="42">
        <f>基礎データ!M106</f>
        <v>1.98</v>
      </c>
      <c r="M3" s="42">
        <f>基礎データ!N106</f>
        <v>0</v>
      </c>
      <c r="N3" s="42">
        <f>基礎データ!O106</f>
        <v>0</v>
      </c>
      <c r="O3" s="42">
        <f>基礎データ!P106</f>
        <v>0</v>
      </c>
      <c r="P3" s="42">
        <f>基礎データ!Q106</f>
        <v>0</v>
      </c>
      <c r="Q3" s="42">
        <f>基礎データ!R106</f>
        <v>0</v>
      </c>
      <c r="R3" s="71">
        <f>基礎データ!S106</f>
        <v>300</v>
      </c>
    </row>
    <row r="4" spans="1:18" ht="18" customHeight="1">
      <c r="A4" s="205"/>
      <c r="B4" s="10"/>
      <c r="C4" s="23"/>
      <c r="D4" s="23"/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9"/>
    </row>
    <row r="5" spans="1:18" ht="18" customHeight="1">
      <c r="A5" s="205"/>
      <c r="B5" s="10"/>
      <c r="C5" s="23"/>
      <c r="D5" s="23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9"/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486</v>
      </c>
      <c r="F11" s="38">
        <f t="shared" ref="F11:P11" si="0">SUM(F3:F10)</f>
        <v>18.72</v>
      </c>
      <c r="G11" s="36">
        <f t="shared" si="0"/>
        <v>20.52</v>
      </c>
      <c r="H11" s="36">
        <f t="shared" si="0"/>
        <v>0</v>
      </c>
      <c r="I11" s="36">
        <f t="shared" si="0"/>
        <v>0</v>
      </c>
      <c r="J11" s="36">
        <f t="shared" si="0"/>
        <v>56.52</v>
      </c>
      <c r="K11" s="36">
        <f>SUM(K3:K10)</f>
        <v>759.6</v>
      </c>
      <c r="L11" s="37">
        <f>SUM(L3:L10)</f>
        <v>1.98</v>
      </c>
      <c r="M11" s="36">
        <f t="shared" si="0"/>
        <v>0</v>
      </c>
      <c r="N11" s="38">
        <f t="shared" si="0"/>
        <v>0</v>
      </c>
      <c r="O11" s="36">
        <f t="shared" si="0"/>
        <v>0</v>
      </c>
      <c r="P11" s="37">
        <f t="shared" si="0"/>
        <v>0</v>
      </c>
      <c r="Q11" s="37">
        <f>SUM(Q3:Q10)</f>
        <v>0</v>
      </c>
      <c r="R11" s="57">
        <f>SUM(R3:R10)</f>
        <v>300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基礎データ!B338</f>
        <v>ごま昆布110g</v>
      </c>
      <c r="C13" s="23"/>
      <c r="D13" s="23"/>
      <c r="E13" s="16">
        <f>基礎データ!F338/4</f>
        <v>49.25</v>
      </c>
      <c r="F13" s="14">
        <f>基礎データ!G338/4</f>
        <v>1.5249999999999999</v>
      </c>
      <c r="G13" s="14">
        <f>基礎データ!H338/4</f>
        <v>0.47499999999999998</v>
      </c>
      <c r="H13" s="14">
        <f>基礎データ!I338/4</f>
        <v>9.1</v>
      </c>
      <c r="I13" s="14">
        <f>基礎データ!J338/4</f>
        <v>1.2</v>
      </c>
      <c r="J13" s="14">
        <f>基礎データ!K338/4</f>
        <v>0</v>
      </c>
      <c r="K13" s="14">
        <f>基礎データ!L338/4</f>
        <v>750</v>
      </c>
      <c r="L13" s="14">
        <f>基礎データ!M338/4</f>
        <v>1.875</v>
      </c>
      <c r="M13" s="14">
        <f>基礎データ!N338/4</f>
        <v>0</v>
      </c>
      <c r="N13" s="14">
        <f>基礎データ!O338/4</f>
        <v>0</v>
      </c>
      <c r="O13" s="14">
        <f>基礎データ!P338/4</f>
        <v>0</v>
      </c>
      <c r="P13" s="14">
        <f>基礎データ!Q338/4</f>
        <v>0</v>
      </c>
      <c r="Q13" s="14">
        <f>基礎データ!R338/4</f>
        <v>0</v>
      </c>
      <c r="R13" s="19">
        <f>基礎データ!S338/4</f>
        <v>39.5</v>
      </c>
    </row>
    <row r="14" spans="1:18" ht="18" customHeight="1">
      <c r="A14" s="205"/>
      <c r="B14" s="9" t="str">
        <f>基礎データ!B401</f>
        <v>りんご(M1個）</v>
      </c>
      <c r="C14" s="23"/>
      <c r="D14" s="23"/>
      <c r="E14" s="16">
        <f>基礎データ!F401</f>
        <v>138</v>
      </c>
      <c r="F14" s="14">
        <f>基礎データ!G401</f>
        <v>0.51</v>
      </c>
      <c r="G14" s="14">
        <f>基礎データ!H401</f>
        <v>0.26</v>
      </c>
      <c r="H14" s="14">
        <f>基礎データ!I401</f>
        <v>0</v>
      </c>
      <c r="I14" s="14">
        <f>基礎データ!J401</f>
        <v>3.83</v>
      </c>
      <c r="J14" s="14">
        <f>基礎データ!K401</f>
        <v>37.229999999999997</v>
      </c>
      <c r="K14" s="14">
        <f>基礎データ!L401</f>
        <v>0</v>
      </c>
      <c r="L14" s="14">
        <f>基礎データ!M401</f>
        <v>0</v>
      </c>
      <c r="M14" s="14">
        <f>基礎データ!N401</f>
        <v>280.5</v>
      </c>
      <c r="N14" s="14">
        <f>基礎データ!O401</f>
        <v>7.65</v>
      </c>
      <c r="O14" s="14">
        <f>基礎データ!P401</f>
        <v>25.5</v>
      </c>
      <c r="P14" s="14">
        <f>基礎データ!Q401</f>
        <v>0</v>
      </c>
      <c r="Q14" s="14">
        <f>基礎データ!R401</f>
        <v>214.2</v>
      </c>
      <c r="R14" s="19">
        <f>基礎データ!S401</f>
        <v>107.25</v>
      </c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72"/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523.25</v>
      </c>
      <c r="F20" s="47">
        <f t="shared" ref="F20:P20" si="1">SUM(F12:F19)</f>
        <v>7.0350000000000001</v>
      </c>
      <c r="G20" s="46">
        <f t="shared" si="1"/>
        <v>1.335</v>
      </c>
      <c r="H20" s="46">
        <f t="shared" si="1"/>
        <v>9.1</v>
      </c>
      <c r="I20" s="46">
        <f t="shared" si="1"/>
        <v>5.03</v>
      </c>
      <c r="J20" s="46">
        <f t="shared" si="1"/>
        <v>111.43</v>
      </c>
      <c r="K20" s="46">
        <f>SUM(K12:K19)</f>
        <v>752</v>
      </c>
      <c r="L20" s="62">
        <f>SUM(L12:L19)</f>
        <v>1.895</v>
      </c>
      <c r="M20" s="46">
        <f t="shared" si="1"/>
        <v>338.5</v>
      </c>
      <c r="N20" s="47">
        <f t="shared" si="1"/>
        <v>13.65</v>
      </c>
      <c r="O20" s="46">
        <f t="shared" si="1"/>
        <v>93.5</v>
      </c>
      <c r="P20" s="62">
        <f t="shared" si="1"/>
        <v>0.2</v>
      </c>
      <c r="Q20" s="62">
        <f>SUM(Q12:Q19)</f>
        <v>344.2</v>
      </c>
      <c r="R20" s="57">
        <f>SUM(R12:R19)</f>
        <v>184.24700000000001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基礎データ!B231</f>
        <v>牛豚サイコロステーキ用（解凍・成型肉）</v>
      </c>
      <c r="C22" s="23"/>
      <c r="D22" s="23"/>
      <c r="E22" s="16">
        <f>基礎データ!F231</f>
        <v>156</v>
      </c>
      <c r="F22" s="14">
        <f>基礎データ!G231</f>
        <v>18.16</v>
      </c>
      <c r="G22" s="14">
        <f>基礎データ!H231</f>
        <v>6.7805519053876404</v>
      </c>
      <c r="H22" s="14">
        <f>基礎データ!I231</f>
        <v>0</v>
      </c>
      <c r="I22" s="14">
        <f>基礎データ!J231</f>
        <v>0.15768725361366601</v>
      </c>
      <c r="J22" s="14">
        <f>基礎データ!K231</f>
        <v>3.8685939553219399</v>
      </c>
      <c r="K22" s="14">
        <f>基礎データ!L231</f>
        <v>938.41261498028905</v>
      </c>
      <c r="L22" s="14">
        <f>基礎データ!M231</f>
        <v>2.3835680420499341</v>
      </c>
      <c r="M22" s="14">
        <f>基礎データ!N231</f>
        <v>327.82128777923703</v>
      </c>
      <c r="N22" s="14">
        <f>基礎データ!O231</f>
        <v>11.3324572930354</v>
      </c>
      <c r="O22" s="14">
        <f>基礎データ!P231</f>
        <v>167.04862023653001</v>
      </c>
      <c r="P22" s="14">
        <f>基礎データ!Q231</f>
        <v>1.9921156373193101</v>
      </c>
      <c r="Q22" s="14">
        <f>基礎データ!R231</f>
        <v>67</v>
      </c>
      <c r="R22" s="19">
        <f>基礎データ!S231</f>
        <v>138</v>
      </c>
    </row>
    <row r="23" spans="1:18" ht="18" customHeight="1">
      <c r="A23" s="205"/>
      <c r="B23" s="10" t="str">
        <f>基礎データ!B403</f>
        <v>みかん</v>
      </c>
      <c r="C23" s="23"/>
      <c r="D23" s="23"/>
      <c r="E23" s="16">
        <f>基礎データ!F403</f>
        <v>34</v>
      </c>
      <c r="F23" s="14">
        <f>基礎データ!G403</f>
        <v>0.53</v>
      </c>
      <c r="G23" s="14">
        <f>基礎データ!H403</f>
        <v>0.08</v>
      </c>
      <c r="H23" s="14">
        <f>基礎データ!I403</f>
        <v>0</v>
      </c>
      <c r="I23" s="14">
        <f>基礎データ!J403</f>
        <v>0.3</v>
      </c>
      <c r="J23" s="14">
        <f>基礎データ!K403</f>
        <v>8.6300000000000008</v>
      </c>
      <c r="K23" s="14">
        <f>基礎データ!L403</f>
        <v>0.75</v>
      </c>
      <c r="L23" s="14">
        <f>基礎データ!M403</f>
        <v>0</v>
      </c>
      <c r="M23" s="14">
        <f>基礎データ!N403</f>
        <v>112.5</v>
      </c>
      <c r="N23" s="14">
        <f>基礎データ!O403</f>
        <v>11.25</v>
      </c>
      <c r="O23" s="14">
        <f>基礎データ!P403</f>
        <v>11.25</v>
      </c>
      <c r="P23" s="14">
        <f>基礎データ!Q403</f>
        <v>0.08</v>
      </c>
      <c r="Q23" s="14">
        <f>基礎データ!R403</f>
        <v>65.25</v>
      </c>
      <c r="R23" s="19">
        <f>基礎データ!S403</f>
        <v>0</v>
      </c>
    </row>
    <row r="24" spans="1:18" ht="18" customHeight="1">
      <c r="A24" s="205"/>
      <c r="B24" s="10" t="str">
        <f>基礎データ!B401</f>
        <v>りんご(M1個）</v>
      </c>
      <c r="C24" s="23"/>
      <c r="D24" s="23"/>
      <c r="E24" s="32">
        <f>基礎データ!F401</f>
        <v>138</v>
      </c>
      <c r="F24" s="33">
        <f>基礎データ!G401</f>
        <v>0.51</v>
      </c>
      <c r="G24" s="33">
        <f>基礎データ!H401</f>
        <v>0.26</v>
      </c>
      <c r="H24" s="33">
        <f>基礎データ!I401</f>
        <v>0</v>
      </c>
      <c r="I24" s="33">
        <f>基礎データ!J401</f>
        <v>3.83</v>
      </c>
      <c r="J24" s="33">
        <f>基礎データ!K401</f>
        <v>37.229999999999997</v>
      </c>
      <c r="K24" s="33">
        <f>基礎データ!L401</f>
        <v>0</v>
      </c>
      <c r="L24" s="33">
        <f>基礎データ!M401</f>
        <v>0</v>
      </c>
      <c r="M24" s="33">
        <f>基礎データ!N401</f>
        <v>280.5</v>
      </c>
      <c r="N24" s="33">
        <f>基礎データ!O401</f>
        <v>7.65</v>
      </c>
      <c r="O24" s="33">
        <f>基礎データ!P401</f>
        <v>25.5</v>
      </c>
      <c r="P24" s="33">
        <f>基礎データ!Q401</f>
        <v>0</v>
      </c>
      <c r="Q24" s="33">
        <f>基礎データ!R401</f>
        <v>214.2</v>
      </c>
      <c r="R24" s="72">
        <f>基礎データ!S401</f>
        <v>107.25</v>
      </c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664</v>
      </c>
      <c r="F29" s="28">
        <f t="shared" ref="F29:P29" si="2">SUM(F21:F28)</f>
        <v>24.200000000000003</v>
      </c>
      <c r="G29" s="13">
        <f t="shared" si="2"/>
        <v>7.7205519053876399</v>
      </c>
      <c r="H29" s="13">
        <f t="shared" si="2"/>
        <v>0</v>
      </c>
      <c r="I29" s="13">
        <f t="shared" si="2"/>
        <v>4.2876872536136661</v>
      </c>
      <c r="J29" s="13">
        <f t="shared" si="2"/>
        <v>123.92859395532193</v>
      </c>
      <c r="K29" s="13">
        <f>SUM(K21:K28)</f>
        <v>941.16261498028905</v>
      </c>
      <c r="L29" s="24">
        <f>SUM(L21:L28)</f>
        <v>2.4035680420499341</v>
      </c>
      <c r="M29" s="13">
        <f t="shared" si="2"/>
        <v>778.82128777923708</v>
      </c>
      <c r="N29" s="28">
        <f t="shared" si="2"/>
        <v>36.232457293035402</v>
      </c>
      <c r="O29" s="13">
        <f t="shared" si="2"/>
        <v>271.79862023653004</v>
      </c>
      <c r="P29" s="24">
        <f t="shared" si="2"/>
        <v>2.2721156373193101</v>
      </c>
      <c r="Q29" s="24">
        <f>SUM(Q21:Q28)</f>
        <v>476.45</v>
      </c>
      <c r="R29" s="57">
        <f>SUM(R21:R28)</f>
        <v>282.74700000000001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1673.25</v>
      </c>
      <c r="F30" s="29">
        <f t="shared" ref="F30:P30" si="3">F11+F20+F29</f>
        <v>49.954999999999998</v>
      </c>
      <c r="G30" s="6">
        <f t="shared" si="3"/>
        <v>29.575551905387641</v>
      </c>
      <c r="H30" s="6">
        <f t="shared" si="3"/>
        <v>9.1</v>
      </c>
      <c r="I30" s="6">
        <f t="shared" si="3"/>
        <v>9.3176872536136663</v>
      </c>
      <c r="J30" s="6">
        <f t="shared" si="3"/>
        <v>291.87859395532195</v>
      </c>
      <c r="K30" s="6">
        <f>K11+K20+K29</f>
        <v>2452.7626149802891</v>
      </c>
      <c r="L30" s="25">
        <f>L11+L20+L29</f>
        <v>6.2785680420499341</v>
      </c>
      <c r="M30" s="6">
        <f t="shared" si="3"/>
        <v>1117.3212877792371</v>
      </c>
      <c r="N30" s="29">
        <f t="shared" si="3"/>
        <v>49.882457293035401</v>
      </c>
      <c r="O30" s="6">
        <f t="shared" si="3"/>
        <v>365.29862023653004</v>
      </c>
      <c r="P30" s="25">
        <f t="shared" si="3"/>
        <v>2.4721156373193103</v>
      </c>
      <c r="Q30" s="25">
        <f>Q11+Q20+Q29</f>
        <v>820.65</v>
      </c>
      <c r="R30" s="58">
        <f>R11+R20+R29</f>
        <v>766.99400000000003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57.5" style="11" customWidth="1"/>
    <col min="3" max="4" width="10.37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41985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基礎データ!B192</f>
        <v>目玉焼き</v>
      </c>
      <c r="C3" s="40">
        <v>1</v>
      </c>
      <c r="D3" s="40">
        <v>1</v>
      </c>
      <c r="E3" s="42">
        <f>基礎データ!F192</f>
        <v>130</v>
      </c>
      <c r="F3" s="39">
        <f>基礎データ!G192</f>
        <v>7.79</v>
      </c>
      <c r="G3" s="39">
        <f>基礎データ!H192</f>
        <v>10.029999999999999</v>
      </c>
      <c r="H3" s="39">
        <f>基礎データ!I192</f>
        <v>0</v>
      </c>
      <c r="I3" s="39">
        <f>基礎データ!J192</f>
        <v>0</v>
      </c>
      <c r="J3" s="39">
        <f>基礎データ!K192</f>
        <v>0.52</v>
      </c>
      <c r="K3" s="39">
        <f>基礎データ!L192</f>
        <v>858.12</v>
      </c>
      <c r="L3" s="39">
        <f>基礎データ!M192</f>
        <v>2.16</v>
      </c>
      <c r="M3" s="39">
        <f>基礎データ!N192</f>
        <v>83.4</v>
      </c>
      <c r="N3" s="39">
        <f>基礎データ!O192</f>
        <v>32.69</v>
      </c>
      <c r="O3" s="39">
        <f>基礎データ!P192</f>
        <v>108.75</v>
      </c>
      <c r="P3" s="39">
        <f>基礎データ!Q192</f>
        <v>1.1499999999999999</v>
      </c>
      <c r="Q3" s="39">
        <f>基礎データ!R192</f>
        <v>45.22</v>
      </c>
      <c r="R3" s="71">
        <f>基礎データ!S192</f>
        <v>25</v>
      </c>
    </row>
    <row r="4" spans="1:18" ht="18" customHeight="1">
      <c r="A4" s="205"/>
      <c r="B4" s="10"/>
      <c r="C4" s="23"/>
      <c r="D4" s="23"/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9"/>
    </row>
    <row r="5" spans="1:18" ht="18" customHeight="1">
      <c r="A5" s="205"/>
      <c r="B5" s="10"/>
      <c r="C5" s="23"/>
      <c r="D5" s="23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9"/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48"/>
      <c r="M6" s="33"/>
      <c r="N6" s="33"/>
      <c r="O6" s="33"/>
      <c r="P6" s="48"/>
      <c r="Q6" s="48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130</v>
      </c>
      <c r="F11" s="38">
        <f t="shared" ref="F11:P11" si="0">SUM(F3:F10)</f>
        <v>7.79</v>
      </c>
      <c r="G11" s="36">
        <f t="shared" si="0"/>
        <v>10.029999999999999</v>
      </c>
      <c r="H11" s="36">
        <f t="shared" si="0"/>
        <v>0</v>
      </c>
      <c r="I11" s="36">
        <f t="shared" si="0"/>
        <v>0</v>
      </c>
      <c r="J11" s="36">
        <f t="shared" si="0"/>
        <v>0.52</v>
      </c>
      <c r="K11" s="36">
        <f>SUM(K3:K10)</f>
        <v>858.12</v>
      </c>
      <c r="L11" s="37">
        <f>SUM(L3:L10)</f>
        <v>2.16</v>
      </c>
      <c r="M11" s="36">
        <f t="shared" si="0"/>
        <v>83.4</v>
      </c>
      <c r="N11" s="38">
        <f t="shared" si="0"/>
        <v>32.69</v>
      </c>
      <c r="O11" s="36">
        <f t="shared" si="0"/>
        <v>108.75</v>
      </c>
      <c r="P11" s="37">
        <f t="shared" si="0"/>
        <v>1.1499999999999999</v>
      </c>
      <c r="Q11" s="37">
        <f>SUM(Q3:Q10)</f>
        <v>45.22</v>
      </c>
      <c r="R11" s="57">
        <f>SUM(R3:R10)</f>
        <v>25</v>
      </c>
    </row>
    <row r="12" spans="1:18" ht="18" customHeight="1">
      <c r="A12" s="207" t="s">
        <v>2</v>
      </c>
      <c r="B12" s="7" t="str">
        <f>基礎データ!B84</f>
        <v>なす入ミートソーススパゲティ300g</v>
      </c>
      <c r="C12" s="40" t="s">
        <v>22</v>
      </c>
      <c r="D12" s="40">
        <v>1</v>
      </c>
      <c r="E12" s="18">
        <f>基礎データ!F84</f>
        <v>376</v>
      </c>
      <c r="F12" s="17">
        <f>基礎データ!G84</f>
        <v>13.2</v>
      </c>
      <c r="G12" s="17">
        <f>基礎データ!H84</f>
        <v>9</v>
      </c>
      <c r="H12" s="17">
        <f>基礎データ!I84</f>
        <v>58.8</v>
      </c>
      <c r="I12" s="17">
        <f>基礎データ!J84</f>
        <v>3.5</v>
      </c>
      <c r="J12" s="17">
        <f>基礎データ!K84</f>
        <v>62.4</v>
      </c>
      <c r="K12" s="17">
        <f>基礎データ!L84</f>
        <v>1100</v>
      </c>
      <c r="L12" s="17">
        <f>基礎データ!M84</f>
        <v>2.9</v>
      </c>
      <c r="M12" s="17">
        <f>基礎データ!N84</f>
        <v>0</v>
      </c>
      <c r="N12" s="17">
        <f>基礎データ!O84</f>
        <v>0</v>
      </c>
      <c r="O12" s="17">
        <f>基礎データ!P84</f>
        <v>0</v>
      </c>
      <c r="P12" s="17">
        <f>基礎データ!Q84</f>
        <v>0</v>
      </c>
      <c r="Q12" s="17">
        <f>基礎データ!R84</f>
        <v>0</v>
      </c>
      <c r="R12" s="71">
        <f>基礎データ!S84</f>
        <v>148</v>
      </c>
    </row>
    <row r="13" spans="1:18" ht="18" customHeight="1">
      <c r="A13" s="205"/>
      <c r="B13" s="9" t="str">
        <f>基礎データ!B75</f>
        <v>とんこつラーメン5袋</v>
      </c>
      <c r="C13" s="23"/>
      <c r="D13" s="23"/>
      <c r="E13" s="16">
        <f>基礎データ!F75</f>
        <v>449</v>
      </c>
      <c r="F13" s="14">
        <f>基礎データ!G75</f>
        <v>9.6</v>
      </c>
      <c r="G13" s="14">
        <f>基礎データ!H75</f>
        <v>20.7</v>
      </c>
      <c r="H13" s="14">
        <f>基礎データ!I75</f>
        <v>55</v>
      </c>
      <c r="I13" s="14">
        <f>基礎データ!J75</f>
        <v>2.2999999999999998</v>
      </c>
      <c r="J13" s="14">
        <f>基礎データ!K75</f>
        <v>0</v>
      </c>
      <c r="K13" s="14">
        <f>基礎データ!L75</f>
        <v>1700</v>
      </c>
      <c r="L13" s="14">
        <f>基礎データ!M75</f>
        <v>4.3</v>
      </c>
      <c r="M13" s="14">
        <f>基礎データ!N75</f>
        <v>0</v>
      </c>
      <c r="N13" s="14">
        <f>基礎データ!O75</f>
        <v>0</v>
      </c>
      <c r="O13" s="14">
        <f>基礎データ!P75</f>
        <v>0</v>
      </c>
      <c r="P13" s="14">
        <f>基礎データ!Q75</f>
        <v>0</v>
      </c>
      <c r="Q13" s="14">
        <f>基礎データ!R75</f>
        <v>0</v>
      </c>
      <c r="R13" s="19">
        <f>基礎データ!S75</f>
        <v>39.6</v>
      </c>
    </row>
    <row r="14" spans="1:18" ht="18" customHeight="1">
      <c r="A14" s="205"/>
      <c r="B14" s="9"/>
      <c r="C14" s="23"/>
      <c r="D14" s="23"/>
      <c r="E14" s="16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9"/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72"/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825</v>
      </c>
      <c r="F20" s="47">
        <f t="shared" ref="F20:P20" si="1">SUM(F12:F19)</f>
        <v>22.799999999999997</v>
      </c>
      <c r="G20" s="46">
        <f t="shared" si="1"/>
        <v>29.7</v>
      </c>
      <c r="H20" s="46">
        <f t="shared" si="1"/>
        <v>113.8</v>
      </c>
      <c r="I20" s="46">
        <f t="shared" si="1"/>
        <v>5.8</v>
      </c>
      <c r="J20" s="46">
        <f t="shared" si="1"/>
        <v>62.4</v>
      </c>
      <c r="K20" s="46">
        <f>SUM(K12:K19)</f>
        <v>2800</v>
      </c>
      <c r="L20" s="62">
        <f>SUM(L12:L19)</f>
        <v>7.1999999999999993</v>
      </c>
      <c r="M20" s="46">
        <f t="shared" si="1"/>
        <v>0</v>
      </c>
      <c r="N20" s="47">
        <f t="shared" si="1"/>
        <v>0</v>
      </c>
      <c r="O20" s="46">
        <f t="shared" si="1"/>
        <v>0</v>
      </c>
      <c r="P20" s="62">
        <f t="shared" si="1"/>
        <v>0</v>
      </c>
      <c r="Q20" s="62">
        <f>SUM(Q12:Q19)</f>
        <v>0</v>
      </c>
      <c r="R20" s="57">
        <f>SUM(R12:R19)</f>
        <v>187.6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基礎データ!B193</f>
        <v>サーロインステーキ</v>
      </c>
      <c r="C22" s="23"/>
      <c r="D22" s="23"/>
      <c r="E22" s="16">
        <f>基礎データ!F193</f>
        <v>298</v>
      </c>
      <c r="F22" s="14">
        <f>基礎データ!G193</f>
        <v>17.399999999999999</v>
      </c>
      <c r="G22" s="14">
        <f>基礎データ!H193</f>
        <v>23.7</v>
      </c>
      <c r="H22" s="14">
        <f>基礎データ!I193</f>
        <v>0</v>
      </c>
      <c r="I22" s="14">
        <f>基礎データ!J193</f>
        <v>0</v>
      </c>
      <c r="J22" s="14">
        <f>基礎データ!K193</f>
        <v>0.4</v>
      </c>
      <c r="K22" s="14">
        <f>基礎データ!L193</f>
        <v>39</v>
      </c>
      <c r="L22" s="14">
        <f>基礎データ!M193</f>
        <v>0.1</v>
      </c>
      <c r="M22" s="14">
        <f>基礎データ!N193</f>
        <v>290</v>
      </c>
      <c r="N22" s="14">
        <f>基礎データ!O193</f>
        <v>3</v>
      </c>
      <c r="O22" s="14">
        <f>基礎データ!P193</f>
        <v>150</v>
      </c>
      <c r="P22" s="14">
        <f>基礎データ!Q193</f>
        <v>1.4</v>
      </c>
      <c r="Q22" s="14">
        <f>基礎データ!R193</f>
        <v>57</v>
      </c>
      <c r="R22" s="19">
        <f>基礎データ!S193</f>
        <v>0</v>
      </c>
    </row>
    <row r="23" spans="1:18" ht="18" customHeight="1">
      <c r="A23" s="205"/>
      <c r="B23" s="10" t="str">
        <f>基礎データ!B401</f>
        <v>りんご(M1個）</v>
      </c>
      <c r="C23" s="23"/>
      <c r="D23" s="23"/>
      <c r="E23" s="16">
        <f>基礎データ!F401</f>
        <v>138</v>
      </c>
      <c r="F23" s="14">
        <f>基礎データ!G401</f>
        <v>0.51</v>
      </c>
      <c r="G23" s="14">
        <f>基礎データ!H401</f>
        <v>0.26</v>
      </c>
      <c r="H23" s="14">
        <f>基礎データ!I401</f>
        <v>0</v>
      </c>
      <c r="I23" s="14">
        <f>基礎データ!J401</f>
        <v>3.83</v>
      </c>
      <c r="J23" s="14">
        <f>基礎データ!K401</f>
        <v>37.229999999999997</v>
      </c>
      <c r="K23" s="14">
        <f>基礎データ!L401</f>
        <v>0</v>
      </c>
      <c r="L23" s="14">
        <f>基礎データ!M401</f>
        <v>0</v>
      </c>
      <c r="M23" s="14">
        <f>基礎データ!N401</f>
        <v>280.5</v>
      </c>
      <c r="N23" s="14">
        <f>基礎データ!O401</f>
        <v>7.65</v>
      </c>
      <c r="O23" s="14">
        <f>基礎データ!P401</f>
        <v>25.5</v>
      </c>
      <c r="P23" s="14">
        <f>基礎データ!Q401</f>
        <v>0</v>
      </c>
      <c r="Q23" s="14">
        <f>基礎データ!R401</f>
        <v>214.2</v>
      </c>
      <c r="R23" s="19">
        <f>基礎データ!S401</f>
        <v>107.25</v>
      </c>
    </row>
    <row r="24" spans="1:18" ht="18" customHeight="1">
      <c r="A24" s="205"/>
      <c r="B24" s="10" t="str">
        <f>基礎データ!B403</f>
        <v>みかん</v>
      </c>
      <c r="C24" s="23"/>
      <c r="D24" s="23"/>
      <c r="E24" s="32">
        <f>基礎データ!F403</f>
        <v>34</v>
      </c>
      <c r="F24" s="33">
        <f>基礎データ!G403</f>
        <v>0.53</v>
      </c>
      <c r="G24" s="33">
        <f>基礎データ!H403</f>
        <v>0.08</v>
      </c>
      <c r="H24" s="33">
        <f>基礎データ!I403</f>
        <v>0</v>
      </c>
      <c r="I24" s="33">
        <f>基礎データ!J403</f>
        <v>0.3</v>
      </c>
      <c r="J24" s="33">
        <f>基礎データ!K403</f>
        <v>8.6300000000000008</v>
      </c>
      <c r="K24" s="33">
        <f>基礎データ!L403</f>
        <v>0.75</v>
      </c>
      <c r="L24" s="33">
        <f>基礎データ!M403</f>
        <v>0</v>
      </c>
      <c r="M24" s="33">
        <f>基礎データ!N403</f>
        <v>112.5</v>
      </c>
      <c r="N24" s="33">
        <f>基礎データ!O403</f>
        <v>11.25</v>
      </c>
      <c r="O24" s="33">
        <f>基礎データ!P403</f>
        <v>11.25</v>
      </c>
      <c r="P24" s="33">
        <f>基礎データ!Q403</f>
        <v>0.08</v>
      </c>
      <c r="Q24" s="33">
        <f>基礎データ!R403</f>
        <v>65.25</v>
      </c>
      <c r="R24" s="72">
        <f>基礎データ!S403</f>
        <v>0</v>
      </c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806</v>
      </c>
      <c r="F29" s="28">
        <f t="shared" ref="F29:P29" si="2">SUM(F21:F28)</f>
        <v>23.44</v>
      </c>
      <c r="G29" s="13">
        <f t="shared" si="2"/>
        <v>24.64</v>
      </c>
      <c r="H29" s="13">
        <f t="shared" si="2"/>
        <v>0</v>
      </c>
      <c r="I29" s="13">
        <f t="shared" si="2"/>
        <v>4.13</v>
      </c>
      <c r="J29" s="13">
        <f t="shared" si="2"/>
        <v>120.46000000000001</v>
      </c>
      <c r="K29" s="13">
        <f>SUM(K21:K28)</f>
        <v>41.75</v>
      </c>
      <c r="L29" s="24">
        <f>SUM(L21:L28)</f>
        <v>0.12000000000000001</v>
      </c>
      <c r="M29" s="13">
        <f t="shared" si="2"/>
        <v>741</v>
      </c>
      <c r="N29" s="28">
        <f t="shared" si="2"/>
        <v>27.9</v>
      </c>
      <c r="O29" s="13">
        <f t="shared" si="2"/>
        <v>254.75</v>
      </c>
      <c r="P29" s="24">
        <f t="shared" si="2"/>
        <v>1.68</v>
      </c>
      <c r="Q29" s="24">
        <f>SUM(Q21:Q28)</f>
        <v>466.45</v>
      </c>
      <c r="R29" s="57">
        <f>SUM(R21:R28)</f>
        <v>144.74700000000001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1761</v>
      </c>
      <c r="F30" s="29">
        <f t="shared" ref="F30:P30" si="3">F11+F20+F29</f>
        <v>54.03</v>
      </c>
      <c r="G30" s="6">
        <f t="shared" si="3"/>
        <v>64.37</v>
      </c>
      <c r="H30" s="6">
        <f t="shared" si="3"/>
        <v>113.8</v>
      </c>
      <c r="I30" s="6">
        <f t="shared" si="3"/>
        <v>9.93</v>
      </c>
      <c r="J30" s="6">
        <f t="shared" si="3"/>
        <v>183.38</v>
      </c>
      <c r="K30" s="6">
        <f>K11+K20+K29</f>
        <v>3699.87</v>
      </c>
      <c r="L30" s="25">
        <f>L11+L20+L29</f>
        <v>9.4799999999999986</v>
      </c>
      <c r="M30" s="6">
        <f t="shared" si="3"/>
        <v>824.4</v>
      </c>
      <c r="N30" s="29">
        <f t="shared" si="3"/>
        <v>60.589999999999996</v>
      </c>
      <c r="O30" s="6">
        <f t="shared" si="3"/>
        <v>363.5</v>
      </c>
      <c r="P30" s="25">
        <f t="shared" si="3"/>
        <v>2.83</v>
      </c>
      <c r="Q30" s="25">
        <f>Q11+Q20+Q29</f>
        <v>511.66999999999996</v>
      </c>
      <c r="R30" s="58">
        <f>R11+R20+R29</f>
        <v>357.34699999999998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50.375" style="11" customWidth="1"/>
    <col min="3" max="4" width="7.62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41986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基礎データ!B191</f>
        <v>ゆで卵</v>
      </c>
      <c r="C3" s="40">
        <v>2</v>
      </c>
      <c r="D3" s="40">
        <v>2</v>
      </c>
      <c r="E3" s="42">
        <f>基礎データ!F192*2</f>
        <v>260</v>
      </c>
      <c r="F3" s="39">
        <f>基礎データ!G192*2</f>
        <v>15.58</v>
      </c>
      <c r="G3" s="39">
        <f>基礎データ!H192*2</f>
        <v>20.059999999999999</v>
      </c>
      <c r="H3" s="39">
        <f>基礎データ!I192*2</f>
        <v>0</v>
      </c>
      <c r="I3" s="39">
        <f>基礎データ!J192*2</f>
        <v>0</v>
      </c>
      <c r="J3" s="39">
        <f>基礎データ!K192*2</f>
        <v>1.04</v>
      </c>
      <c r="K3" s="39">
        <f>基礎データ!L192*2</f>
        <v>1716.24</v>
      </c>
      <c r="L3" s="39">
        <f>基礎データ!M192*2</f>
        <v>4.32</v>
      </c>
      <c r="M3" s="39">
        <f>基礎データ!N192*2</f>
        <v>166.8</v>
      </c>
      <c r="N3" s="39">
        <f>基礎データ!O192*2</f>
        <v>65.38</v>
      </c>
      <c r="O3" s="39">
        <f>基礎データ!P192*2</f>
        <v>217.5</v>
      </c>
      <c r="P3" s="39">
        <f>基礎データ!Q192*2</f>
        <v>2.2999999999999998</v>
      </c>
      <c r="Q3" s="39">
        <f>基礎データ!R192*2</f>
        <v>90.44</v>
      </c>
      <c r="R3" s="71">
        <f>基礎データ!S192*2</f>
        <v>50</v>
      </c>
    </row>
    <row r="4" spans="1:18" ht="18" customHeight="1">
      <c r="A4" s="205"/>
      <c r="B4" s="10" t="str">
        <f>基礎データ!B403</f>
        <v>みかん</v>
      </c>
      <c r="C4" s="23"/>
      <c r="D4" s="23"/>
      <c r="E4" s="16">
        <f>基礎データ!F403</f>
        <v>34</v>
      </c>
      <c r="F4" s="14">
        <f>基礎データ!G403</f>
        <v>0.53</v>
      </c>
      <c r="G4" s="14">
        <f>基礎データ!H403</f>
        <v>0.08</v>
      </c>
      <c r="H4" s="14">
        <f>基礎データ!I403</f>
        <v>0</v>
      </c>
      <c r="I4" s="14">
        <f>基礎データ!J403</f>
        <v>0.3</v>
      </c>
      <c r="J4" s="14">
        <f>基礎データ!K403</f>
        <v>8.6300000000000008</v>
      </c>
      <c r="K4" s="14">
        <f>基礎データ!L403</f>
        <v>0.75</v>
      </c>
      <c r="L4" s="14">
        <f>基礎データ!M403</f>
        <v>0</v>
      </c>
      <c r="M4" s="14">
        <f>基礎データ!N403</f>
        <v>112.5</v>
      </c>
      <c r="N4" s="14">
        <f>基礎データ!O403</f>
        <v>11.25</v>
      </c>
      <c r="O4" s="14">
        <f>基礎データ!P403</f>
        <v>11.25</v>
      </c>
      <c r="P4" s="14">
        <f>基礎データ!Q403</f>
        <v>0.08</v>
      </c>
      <c r="Q4" s="14">
        <f>基礎データ!R403</f>
        <v>65.25</v>
      </c>
      <c r="R4" s="19">
        <f>基礎データ!S403</f>
        <v>0</v>
      </c>
    </row>
    <row r="5" spans="1:18" ht="18" customHeight="1">
      <c r="A5" s="205"/>
      <c r="B5" s="10" t="str">
        <f>基礎データ!B368</f>
        <v>緑茶ティーバッグ　2g×40入</v>
      </c>
      <c r="C5" s="23"/>
      <c r="D5" s="23"/>
      <c r="E5" s="16">
        <f>基礎データ!F368</f>
        <v>1</v>
      </c>
      <c r="F5" s="14">
        <f>基礎データ!G368</f>
        <v>0</v>
      </c>
      <c r="G5" s="14">
        <f>基礎データ!H368</f>
        <v>0.2</v>
      </c>
      <c r="H5" s="14">
        <f>基礎データ!I368</f>
        <v>0</v>
      </c>
      <c r="I5" s="14">
        <f>基礎データ!J368</f>
        <v>0</v>
      </c>
      <c r="J5" s="14">
        <f>基礎データ!K368</f>
        <v>0</v>
      </c>
      <c r="K5" s="14">
        <f>基礎データ!L368</f>
        <v>2</v>
      </c>
      <c r="L5" s="14">
        <f>基礎データ!M368</f>
        <v>0</v>
      </c>
      <c r="M5" s="14">
        <f>基礎データ!N368</f>
        <v>0</v>
      </c>
      <c r="N5" s="14">
        <f>基礎データ!O368</f>
        <v>0</v>
      </c>
      <c r="O5" s="14">
        <f>基礎データ!P368</f>
        <v>0</v>
      </c>
      <c r="P5" s="14">
        <f>基礎データ!Q368</f>
        <v>0</v>
      </c>
      <c r="Q5" s="14">
        <f>基礎データ!R368</f>
        <v>100</v>
      </c>
      <c r="R5" s="19">
        <f>基礎データ!S368</f>
        <v>4.95</v>
      </c>
    </row>
    <row r="6" spans="1:18" ht="18" customHeight="1">
      <c r="A6" s="205"/>
      <c r="B6" s="9"/>
      <c r="C6" s="23"/>
      <c r="D6" s="2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170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295</v>
      </c>
      <c r="F11" s="38">
        <f t="shared" ref="F11:P11" si="0">SUM(F3:F10)</f>
        <v>16.11</v>
      </c>
      <c r="G11" s="36">
        <f t="shared" si="0"/>
        <v>20.339999999999996</v>
      </c>
      <c r="H11" s="36">
        <f t="shared" si="0"/>
        <v>0</v>
      </c>
      <c r="I11" s="36">
        <f t="shared" si="0"/>
        <v>0.3</v>
      </c>
      <c r="J11" s="36">
        <f t="shared" si="0"/>
        <v>9.6700000000000017</v>
      </c>
      <c r="K11" s="36">
        <f>SUM(K3:K10)</f>
        <v>1718.99</v>
      </c>
      <c r="L11" s="37">
        <f>SUM(L3:L10)</f>
        <v>4.32</v>
      </c>
      <c r="M11" s="36">
        <f t="shared" si="0"/>
        <v>279.3</v>
      </c>
      <c r="N11" s="38">
        <f t="shared" si="0"/>
        <v>76.63</v>
      </c>
      <c r="O11" s="36">
        <f t="shared" si="0"/>
        <v>228.75</v>
      </c>
      <c r="P11" s="37">
        <f t="shared" si="0"/>
        <v>2.38</v>
      </c>
      <c r="Q11" s="37">
        <f>SUM(Q3:Q10)</f>
        <v>255.69</v>
      </c>
      <c r="R11" s="57">
        <f>SUM(R3:R10)</f>
        <v>54.95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基礎データ!B114</f>
        <v>銀座ろくさん亭料亭のまかないカレー（中辛）</v>
      </c>
      <c r="C13" s="23"/>
      <c r="D13" s="169"/>
      <c r="E13" s="16">
        <f>基礎データ!F114</f>
        <v>202</v>
      </c>
      <c r="F13" s="14">
        <f>基礎データ!G114</f>
        <v>6.8</v>
      </c>
      <c r="G13" s="14">
        <f>基礎データ!H114</f>
        <v>12.3</v>
      </c>
      <c r="H13" s="14">
        <f>基礎データ!I114</f>
        <v>0</v>
      </c>
      <c r="I13" s="14">
        <f>基礎データ!J114</f>
        <v>0</v>
      </c>
      <c r="J13" s="14">
        <f>基礎データ!K114</f>
        <v>16.100000000000001</v>
      </c>
      <c r="K13" s="14">
        <f>基礎データ!L114</f>
        <v>891</v>
      </c>
      <c r="L13" s="14">
        <f>基礎データ!M114</f>
        <v>2.2999999999999998</v>
      </c>
      <c r="M13" s="14">
        <f>基礎データ!N114</f>
        <v>0</v>
      </c>
      <c r="N13" s="14">
        <f>基礎データ!O114</f>
        <v>0</v>
      </c>
      <c r="O13" s="14">
        <f>基礎データ!P114</f>
        <v>0</v>
      </c>
      <c r="P13" s="14">
        <f>基礎データ!Q114</f>
        <v>0</v>
      </c>
      <c r="Q13" s="14">
        <f>基礎データ!R114</f>
        <v>0</v>
      </c>
      <c r="R13" s="19">
        <f>基礎データ!S114</f>
        <v>213</v>
      </c>
    </row>
    <row r="14" spans="1:18" ht="18" customHeight="1">
      <c r="A14" s="205"/>
      <c r="B14" s="9" t="str">
        <f>基礎データ!B368</f>
        <v>緑茶ティーバッグ　2g×40入</v>
      </c>
      <c r="C14" s="23"/>
      <c r="D14" s="169"/>
      <c r="E14" s="16">
        <f>基礎データ!F368</f>
        <v>1</v>
      </c>
      <c r="F14" s="14">
        <f>基礎データ!G368</f>
        <v>0</v>
      </c>
      <c r="G14" s="14">
        <f>基礎データ!H368</f>
        <v>0.2</v>
      </c>
      <c r="H14" s="14">
        <f>基礎データ!I368</f>
        <v>0</v>
      </c>
      <c r="I14" s="14">
        <f>基礎データ!J368</f>
        <v>0</v>
      </c>
      <c r="J14" s="14">
        <f>基礎データ!K368</f>
        <v>0</v>
      </c>
      <c r="K14" s="14">
        <f>基礎データ!L368</f>
        <v>2</v>
      </c>
      <c r="L14" s="14">
        <f>基礎データ!M368</f>
        <v>0</v>
      </c>
      <c r="M14" s="14">
        <f>基礎データ!N368</f>
        <v>0</v>
      </c>
      <c r="N14" s="14">
        <f>基礎データ!O368</f>
        <v>0</v>
      </c>
      <c r="O14" s="14">
        <f>基礎データ!P368</f>
        <v>0</v>
      </c>
      <c r="P14" s="14">
        <f>基礎データ!Q368</f>
        <v>0</v>
      </c>
      <c r="Q14" s="14">
        <f>基礎データ!R368</f>
        <v>100</v>
      </c>
      <c r="R14" s="19">
        <f>基礎データ!S368</f>
        <v>4.95</v>
      </c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72"/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539</v>
      </c>
      <c r="F20" s="47">
        <f t="shared" ref="F20:P20" si="1">SUM(F12:F19)</f>
        <v>11.8</v>
      </c>
      <c r="G20" s="46">
        <f t="shared" si="1"/>
        <v>13.1</v>
      </c>
      <c r="H20" s="46">
        <f t="shared" si="1"/>
        <v>0</v>
      </c>
      <c r="I20" s="46">
        <f t="shared" si="1"/>
        <v>0</v>
      </c>
      <c r="J20" s="46">
        <f t="shared" si="1"/>
        <v>90.300000000000011</v>
      </c>
      <c r="K20" s="46">
        <f>SUM(K12:K19)</f>
        <v>895</v>
      </c>
      <c r="L20" s="62">
        <f>SUM(L12:L19)</f>
        <v>2.3199999999999998</v>
      </c>
      <c r="M20" s="46">
        <f t="shared" si="1"/>
        <v>58</v>
      </c>
      <c r="N20" s="47">
        <f t="shared" si="1"/>
        <v>6</v>
      </c>
      <c r="O20" s="46">
        <f t="shared" si="1"/>
        <v>68</v>
      </c>
      <c r="P20" s="62">
        <f t="shared" si="1"/>
        <v>0.2</v>
      </c>
      <c r="Q20" s="62">
        <f>SUM(Q12:Q19)</f>
        <v>230</v>
      </c>
      <c r="R20" s="57">
        <f>SUM(R12:R19)</f>
        <v>255.447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基礎データ!B345</f>
        <v>パリッとジューシー 生餃子（10個）</v>
      </c>
      <c r="C22" s="23"/>
      <c r="D22" s="169"/>
      <c r="E22" s="16">
        <f>基礎データ!F345</f>
        <v>348</v>
      </c>
      <c r="F22" s="14">
        <f>基礎データ!G345</f>
        <v>10.1</v>
      </c>
      <c r="G22" s="14">
        <f>基礎データ!H345</f>
        <v>13.8</v>
      </c>
      <c r="H22" s="14">
        <f>基礎データ!I345</f>
        <v>44.4</v>
      </c>
      <c r="I22" s="14">
        <f>基礎データ!J345</f>
        <v>3</v>
      </c>
      <c r="J22" s="14">
        <f>基礎データ!K345</f>
        <v>0</v>
      </c>
      <c r="K22" s="14">
        <f>基礎データ!L345</f>
        <v>626</v>
      </c>
      <c r="L22" s="14">
        <f>基礎データ!M345</f>
        <v>1.6</v>
      </c>
      <c r="M22" s="14">
        <f>基礎データ!N345</f>
        <v>0</v>
      </c>
      <c r="N22" s="14">
        <f>基礎データ!O345</f>
        <v>0</v>
      </c>
      <c r="O22" s="14">
        <f>基礎データ!P345</f>
        <v>0</v>
      </c>
      <c r="P22" s="14">
        <f>基礎データ!Q345</f>
        <v>0</v>
      </c>
      <c r="Q22" s="14">
        <f>基礎データ!R345</f>
        <v>0</v>
      </c>
      <c r="R22" s="19">
        <f>基礎データ!S345</f>
        <v>98</v>
      </c>
    </row>
    <row r="23" spans="1:18" ht="18" customHeight="1">
      <c r="A23" s="205"/>
      <c r="B23" s="10" t="str">
        <f>基礎データ!B368</f>
        <v>緑茶ティーバッグ　2g×40入</v>
      </c>
      <c r="C23" s="23"/>
      <c r="D23" s="169"/>
      <c r="E23" s="16">
        <f>基礎データ!F368</f>
        <v>1</v>
      </c>
      <c r="F23" s="14">
        <f>基礎データ!G368</f>
        <v>0</v>
      </c>
      <c r="G23" s="14">
        <f>基礎データ!H368</f>
        <v>0.2</v>
      </c>
      <c r="H23" s="14">
        <f>基礎データ!I368</f>
        <v>0</v>
      </c>
      <c r="I23" s="14">
        <f>基礎データ!J368</f>
        <v>0</v>
      </c>
      <c r="J23" s="14">
        <f>基礎データ!K368</f>
        <v>0</v>
      </c>
      <c r="K23" s="14">
        <f>基礎データ!L368</f>
        <v>2</v>
      </c>
      <c r="L23" s="14">
        <f>基礎データ!M368</f>
        <v>0</v>
      </c>
      <c r="M23" s="14">
        <f>基礎データ!N368</f>
        <v>0</v>
      </c>
      <c r="N23" s="14">
        <f>基礎データ!O368</f>
        <v>0</v>
      </c>
      <c r="O23" s="14">
        <f>基礎データ!P368</f>
        <v>0</v>
      </c>
      <c r="P23" s="14">
        <f>基礎データ!Q368</f>
        <v>0</v>
      </c>
      <c r="Q23" s="14">
        <f>基礎データ!R368</f>
        <v>100</v>
      </c>
      <c r="R23" s="19">
        <f>基礎データ!S368</f>
        <v>4.95</v>
      </c>
    </row>
    <row r="24" spans="1:18" ht="18" customHeight="1">
      <c r="A24" s="205"/>
      <c r="B24" s="10"/>
      <c r="C24" s="23"/>
      <c r="D24" s="23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685</v>
      </c>
      <c r="F29" s="28">
        <f t="shared" ref="F29:P29" si="2">SUM(F21:F28)</f>
        <v>15.1</v>
      </c>
      <c r="G29" s="13">
        <f t="shared" si="2"/>
        <v>14.6</v>
      </c>
      <c r="H29" s="13">
        <f t="shared" si="2"/>
        <v>44.4</v>
      </c>
      <c r="I29" s="13">
        <f t="shared" si="2"/>
        <v>3</v>
      </c>
      <c r="J29" s="13">
        <f t="shared" si="2"/>
        <v>74.2</v>
      </c>
      <c r="K29" s="13">
        <f>SUM(K21:K28)</f>
        <v>630</v>
      </c>
      <c r="L29" s="24">
        <f>SUM(L21:L28)</f>
        <v>1.62</v>
      </c>
      <c r="M29" s="13">
        <f t="shared" si="2"/>
        <v>58</v>
      </c>
      <c r="N29" s="28">
        <f t="shared" si="2"/>
        <v>6</v>
      </c>
      <c r="O29" s="13">
        <f t="shared" si="2"/>
        <v>68</v>
      </c>
      <c r="P29" s="24">
        <f t="shared" si="2"/>
        <v>0.2</v>
      </c>
      <c r="Q29" s="24">
        <f>SUM(Q21:Q28)</f>
        <v>230</v>
      </c>
      <c r="R29" s="57">
        <f>SUM(R21:R28)</f>
        <v>140.447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1519</v>
      </c>
      <c r="F30" s="29">
        <f t="shared" ref="F30:P30" si="3">F11+F20+F29</f>
        <v>43.01</v>
      </c>
      <c r="G30" s="6">
        <f t="shared" si="3"/>
        <v>48.04</v>
      </c>
      <c r="H30" s="6">
        <f t="shared" si="3"/>
        <v>44.4</v>
      </c>
      <c r="I30" s="6">
        <f t="shared" si="3"/>
        <v>3.3</v>
      </c>
      <c r="J30" s="6">
        <f t="shared" si="3"/>
        <v>174.17000000000002</v>
      </c>
      <c r="K30" s="6">
        <f>K11+K20+K29</f>
        <v>3243.99</v>
      </c>
      <c r="L30" s="25">
        <f>L11+L20+L29</f>
        <v>8.2600000000000016</v>
      </c>
      <c r="M30" s="6">
        <f t="shared" si="3"/>
        <v>395.3</v>
      </c>
      <c r="N30" s="29">
        <f t="shared" si="3"/>
        <v>88.63</v>
      </c>
      <c r="O30" s="6">
        <f t="shared" si="3"/>
        <v>364.75</v>
      </c>
      <c r="P30" s="25">
        <f t="shared" si="3"/>
        <v>2.7800000000000002</v>
      </c>
      <c r="Q30" s="25">
        <f>Q11+Q20+Q29</f>
        <v>715.69</v>
      </c>
      <c r="R30" s="58">
        <f>R11+R20+R29</f>
        <v>450.84399999999999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51.5" style="11" customWidth="1"/>
    <col min="3" max="4" width="7.62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41987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基礎データ!B2</f>
        <v>ご飯　200g</v>
      </c>
      <c r="C3" s="40">
        <v>1</v>
      </c>
      <c r="D3" s="40">
        <v>1</v>
      </c>
      <c r="E3" s="42">
        <f>基礎データ!F2</f>
        <v>336</v>
      </c>
      <c r="F3" s="39">
        <f>基礎データ!G2</f>
        <v>5</v>
      </c>
      <c r="G3" s="39">
        <f>基礎データ!H2</f>
        <v>0.6</v>
      </c>
      <c r="H3" s="39">
        <f>基礎データ!I2</f>
        <v>0</v>
      </c>
      <c r="I3" s="39">
        <f>基礎データ!J2</f>
        <v>0</v>
      </c>
      <c r="J3" s="39">
        <f>基礎データ!K2</f>
        <v>74.2</v>
      </c>
      <c r="K3" s="39">
        <f>基礎データ!L2</f>
        <v>2</v>
      </c>
      <c r="L3" s="39">
        <f>基礎データ!M2</f>
        <v>0.02</v>
      </c>
      <c r="M3" s="39">
        <f>基礎データ!N2</f>
        <v>58</v>
      </c>
      <c r="N3" s="39">
        <f>基礎データ!O2</f>
        <v>6</v>
      </c>
      <c r="O3" s="39">
        <f>基礎データ!P2</f>
        <v>68</v>
      </c>
      <c r="P3" s="39">
        <f>基礎データ!Q2</f>
        <v>0.2</v>
      </c>
      <c r="Q3" s="39">
        <f>基礎データ!R2</f>
        <v>130</v>
      </c>
      <c r="R3" s="71">
        <f>基礎データ!S2</f>
        <v>37.497</v>
      </c>
    </row>
    <row r="4" spans="1:18" ht="18" customHeight="1">
      <c r="A4" s="205"/>
      <c r="B4" s="10" t="str">
        <f>基礎データ!B234</f>
        <v>まぐろたたき</v>
      </c>
      <c r="C4" s="23"/>
      <c r="D4" s="23"/>
      <c r="E4" s="16">
        <f>基礎データ!F234</f>
        <v>64</v>
      </c>
      <c r="F4" s="14">
        <f>基礎データ!G234</f>
        <v>13.26</v>
      </c>
      <c r="G4" s="14">
        <f>基礎データ!H234</f>
        <v>0.71</v>
      </c>
      <c r="H4" s="14">
        <f>基礎データ!I234</f>
        <v>0</v>
      </c>
      <c r="I4" s="14">
        <f>基礎データ!J234</f>
        <v>0.08</v>
      </c>
      <c r="J4" s="14">
        <f>基礎データ!K234</f>
        <v>0.21</v>
      </c>
      <c r="K4" s="14">
        <f>基礎データ!L234</f>
        <v>24.53</v>
      </c>
      <c r="L4" s="14">
        <f>基礎データ!M234</f>
        <v>0.05</v>
      </c>
      <c r="M4" s="14">
        <f>基礎データ!N234</f>
        <v>199.6</v>
      </c>
      <c r="N4" s="14">
        <f>基礎データ!O234</f>
        <v>5.5</v>
      </c>
      <c r="O4" s="14">
        <f>基礎データ!P234</f>
        <v>136.08000000000001</v>
      </c>
      <c r="P4" s="14">
        <f>基礎データ!Q234</f>
        <v>0.57999999999999996</v>
      </c>
      <c r="Q4" s="14">
        <f>基礎データ!R234</f>
        <v>37.630000000000003</v>
      </c>
      <c r="R4" s="19">
        <f>基礎データ!S234</f>
        <v>0</v>
      </c>
    </row>
    <row r="5" spans="1:18" ht="18" customHeight="1">
      <c r="A5" s="205"/>
      <c r="B5" s="10" t="str">
        <f>基礎データ!B368</f>
        <v>緑茶ティーバッグ　2g×40入</v>
      </c>
      <c r="C5" s="23"/>
      <c r="D5" s="23"/>
      <c r="E5" s="16">
        <f>基礎データ!F368</f>
        <v>1</v>
      </c>
      <c r="F5" s="14">
        <f>基礎データ!G368</f>
        <v>0</v>
      </c>
      <c r="G5" s="14">
        <f>基礎データ!H368</f>
        <v>0.2</v>
      </c>
      <c r="H5" s="14">
        <f>基礎データ!I368</f>
        <v>0</v>
      </c>
      <c r="I5" s="14">
        <f>基礎データ!J368</f>
        <v>0</v>
      </c>
      <c r="J5" s="14">
        <f>基礎データ!K368</f>
        <v>0</v>
      </c>
      <c r="K5" s="14">
        <f>基礎データ!L368</f>
        <v>2</v>
      </c>
      <c r="L5" s="14">
        <f>基礎データ!M368</f>
        <v>0</v>
      </c>
      <c r="M5" s="14">
        <f>基礎データ!N368</f>
        <v>0</v>
      </c>
      <c r="N5" s="14">
        <f>基礎データ!O368</f>
        <v>0</v>
      </c>
      <c r="O5" s="14">
        <f>基礎データ!P368</f>
        <v>0</v>
      </c>
      <c r="P5" s="14">
        <f>基礎データ!Q368</f>
        <v>0</v>
      </c>
      <c r="Q5" s="14">
        <f>基礎データ!R368</f>
        <v>100</v>
      </c>
      <c r="R5" s="19">
        <f>基礎データ!S368</f>
        <v>4.95</v>
      </c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401</v>
      </c>
      <c r="F11" s="38">
        <f t="shared" ref="F11:P11" si="0">SUM(F3:F10)</f>
        <v>18.259999999999998</v>
      </c>
      <c r="G11" s="36">
        <f t="shared" si="0"/>
        <v>1.51</v>
      </c>
      <c r="H11" s="36">
        <f t="shared" si="0"/>
        <v>0</v>
      </c>
      <c r="I11" s="36">
        <f t="shared" si="0"/>
        <v>0.08</v>
      </c>
      <c r="J11" s="36">
        <f t="shared" si="0"/>
        <v>74.41</v>
      </c>
      <c r="K11" s="36">
        <f>SUM(K3:K10)</f>
        <v>28.53</v>
      </c>
      <c r="L11" s="37">
        <f>SUM(L3:L10)</f>
        <v>7.0000000000000007E-2</v>
      </c>
      <c r="M11" s="36">
        <f t="shared" si="0"/>
        <v>257.60000000000002</v>
      </c>
      <c r="N11" s="38">
        <f t="shared" si="0"/>
        <v>11.5</v>
      </c>
      <c r="O11" s="36">
        <f t="shared" si="0"/>
        <v>204.08</v>
      </c>
      <c r="P11" s="37">
        <f t="shared" si="0"/>
        <v>0.78</v>
      </c>
      <c r="Q11" s="37">
        <f>SUM(Q3:Q10)</f>
        <v>267.63</v>
      </c>
      <c r="R11" s="57">
        <f>SUM(R3:R10)</f>
        <v>42.447000000000003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基礎データ!B203</f>
        <v>牛ホルモン小腸 (コプチャン/ホルモン/もつ)</v>
      </c>
      <c r="C13" s="23"/>
      <c r="D13" s="23"/>
      <c r="E13" s="16">
        <f>基礎データ!F203</f>
        <v>287</v>
      </c>
      <c r="F13" s="14">
        <f>基礎データ!G203</f>
        <v>9.9</v>
      </c>
      <c r="G13" s="14">
        <f>基礎データ!H203</f>
        <v>26.1</v>
      </c>
      <c r="H13" s="14">
        <f>基礎データ!I203</f>
        <v>0</v>
      </c>
      <c r="I13" s="14">
        <f>基礎データ!J203</f>
        <v>0</v>
      </c>
      <c r="J13" s="14">
        <f>基礎データ!K203</f>
        <v>0</v>
      </c>
      <c r="K13" s="14">
        <f>基礎データ!L203</f>
        <v>77</v>
      </c>
      <c r="L13" s="14">
        <f>基礎データ!M203</f>
        <v>0.2</v>
      </c>
      <c r="M13" s="14">
        <f>基礎データ!N203</f>
        <v>180</v>
      </c>
      <c r="N13" s="14">
        <f>基礎データ!O203</f>
        <v>7</v>
      </c>
      <c r="O13" s="14">
        <f>基礎データ!P203</f>
        <v>140</v>
      </c>
      <c r="P13" s="14">
        <f>基礎データ!Q203</f>
        <v>1.2</v>
      </c>
      <c r="Q13" s="14">
        <f>基礎データ!R203</f>
        <v>63</v>
      </c>
      <c r="R13" s="19">
        <f>基礎データ!S203</f>
        <v>209.41176470588201</v>
      </c>
    </row>
    <row r="14" spans="1:18" ht="18" customHeight="1">
      <c r="A14" s="205"/>
      <c r="B14" s="9" t="str">
        <f>基礎データ!B368</f>
        <v>緑茶ティーバッグ　2g×40入</v>
      </c>
      <c r="C14" s="23"/>
      <c r="D14" s="23"/>
      <c r="E14" s="16">
        <f>基礎データ!F368</f>
        <v>1</v>
      </c>
      <c r="F14" s="14">
        <f>基礎データ!G368</f>
        <v>0</v>
      </c>
      <c r="G14" s="14">
        <f>基礎データ!H368</f>
        <v>0.2</v>
      </c>
      <c r="H14" s="14">
        <f>基礎データ!I368</f>
        <v>0</v>
      </c>
      <c r="I14" s="14">
        <f>基礎データ!J368</f>
        <v>0</v>
      </c>
      <c r="J14" s="14">
        <f>基礎データ!K368</f>
        <v>0</v>
      </c>
      <c r="K14" s="14">
        <f>基礎データ!L368</f>
        <v>2</v>
      </c>
      <c r="L14" s="14">
        <f>基礎データ!M368</f>
        <v>0</v>
      </c>
      <c r="M14" s="14">
        <f>基礎データ!N368</f>
        <v>0</v>
      </c>
      <c r="N14" s="14">
        <f>基礎データ!O368</f>
        <v>0</v>
      </c>
      <c r="O14" s="14">
        <f>基礎データ!P368</f>
        <v>0</v>
      </c>
      <c r="P14" s="14">
        <f>基礎データ!Q368</f>
        <v>0</v>
      </c>
      <c r="Q14" s="14">
        <f>基礎データ!R368</f>
        <v>100</v>
      </c>
      <c r="R14" s="19">
        <f>基礎データ!S368</f>
        <v>4.95</v>
      </c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48"/>
      <c r="M15" s="33"/>
      <c r="N15" s="33"/>
      <c r="O15" s="33"/>
      <c r="P15" s="48"/>
      <c r="Q15" s="48"/>
      <c r="R15" s="72"/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624</v>
      </c>
      <c r="F20" s="47">
        <f t="shared" ref="F20:P20" si="1">SUM(F12:F19)</f>
        <v>14.9</v>
      </c>
      <c r="G20" s="46">
        <f t="shared" si="1"/>
        <v>26.900000000000002</v>
      </c>
      <c r="H20" s="46">
        <f t="shared" si="1"/>
        <v>0</v>
      </c>
      <c r="I20" s="46">
        <f t="shared" si="1"/>
        <v>0</v>
      </c>
      <c r="J20" s="46">
        <f t="shared" si="1"/>
        <v>74.2</v>
      </c>
      <c r="K20" s="46">
        <f>SUM(K12:K19)</f>
        <v>81</v>
      </c>
      <c r="L20" s="62">
        <f>SUM(L12:L19)</f>
        <v>0.22</v>
      </c>
      <c r="M20" s="46">
        <f t="shared" si="1"/>
        <v>238</v>
      </c>
      <c r="N20" s="47">
        <f t="shared" si="1"/>
        <v>13</v>
      </c>
      <c r="O20" s="46">
        <f t="shared" si="1"/>
        <v>208</v>
      </c>
      <c r="P20" s="62">
        <f t="shared" si="1"/>
        <v>1.4</v>
      </c>
      <c r="Q20" s="62">
        <f>SUM(Q12:Q19)</f>
        <v>293</v>
      </c>
      <c r="R20" s="57">
        <f>SUM(R12:R19)</f>
        <v>251.85876470588198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基礎データ!B235</f>
        <v>まぐろさしみ（7切れ）</v>
      </c>
      <c r="C22" s="23"/>
      <c r="D22" s="23"/>
      <c r="E22" s="16">
        <f>基礎データ!F235</f>
        <v>175</v>
      </c>
      <c r="F22" s="14">
        <f>基礎データ!G235</f>
        <v>36.96</v>
      </c>
      <c r="G22" s="14">
        <f>基礎データ!H235</f>
        <v>1.96</v>
      </c>
      <c r="H22" s="14">
        <f>基礎データ!I235</f>
        <v>0</v>
      </c>
      <c r="I22" s="14">
        <f>基礎データ!J235</f>
        <v>0</v>
      </c>
      <c r="J22" s="14">
        <f>基礎データ!K235</f>
        <v>0.14000000000000001</v>
      </c>
      <c r="K22" s="14">
        <f>基礎データ!L235</f>
        <v>68.599999999999994</v>
      </c>
      <c r="L22" s="14">
        <f>基礎データ!M235</f>
        <v>0.14000000000000001</v>
      </c>
      <c r="M22" s="14">
        <f>基礎データ!N235</f>
        <v>532</v>
      </c>
      <c r="N22" s="14">
        <f>基礎データ!O235</f>
        <v>7</v>
      </c>
      <c r="O22" s="14">
        <f>基礎データ!P235</f>
        <v>378</v>
      </c>
      <c r="P22" s="14">
        <f>基礎データ!Q235</f>
        <v>1.54</v>
      </c>
      <c r="Q22" s="14">
        <f>基礎データ!R235</f>
        <v>98</v>
      </c>
      <c r="R22" s="19">
        <f>基礎データ!S235</f>
        <v>698</v>
      </c>
    </row>
    <row r="23" spans="1:18" ht="18" customHeight="1">
      <c r="A23" s="205"/>
      <c r="B23" s="10" t="str">
        <f>基礎データ!B368</f>
        <v>緑茶ティーバッグ　2g×40入</v>
      </c>
      <c r="C23" s="23"/>
      <c r="D23" s="23"/>
      <c r="E23" s="16">
        <f>基礎データ!F368</f>
        <v>1</v>
      </c>
      <c r="F23" s="14">
        <f>基礎データ!G368</f>
        <v>0</v>
      </c>
      <c r="G23" s="14">
        <f>基礎データ!H368</f>
        <v>0.2</v>
      </c>
      <c r="H23" s="14">
        <f>基礎データ!I368</f>
        <v>0</v>
      </c>
      <c r="I23" s="14">
        <f>基礎データ!J368</f>
        <v>0</v>
      </c>
      <c r="J23" s="14">
        <f>基礎データ!K368</f>
        <v>0</v>
      </c>
      <c r="K23" s="14">
        <f>基礎データ!L368</f>
        <v>2</v>
      </c>
      <c r="L23" s="14">
        <f>基礎データ!M368</f>
        <v>0</v>
      </c>
      <c r="M23" s="14">
        <f>基礎データ!N368</f>
        <v>0</v>
      </c>
      <c r="N23" s="14">
        <f>基礎データ!O368</f>
        <v>0</v>
      </c>
      <c r="O23" s="14">
        <f>基礎データ!P368</f>
        <v>0</v>
      </c>
      <c r="P23" s="14">
        <f>基礎データ!Q368</f>
        <v>0</v>
      </c>
      <c r="Q23" s="14">
        <f>基礎データ!R368</f>
        <v>100</v>
      </c>
      <c r="R23" s="19">
        <f>基礎データ!S368</f>
        <v>4.95</v>
      </c>
    </row>
    <row r="24" spans="1:18" ht="18" customHeight="1">
      <c r="A24" s="205"/>
      <c r="B24" s="10" t="str">
        <f>基礎データ!B53</f>
        <v>チョコブッセ</v>
      </c>
      <c r="C24" s="23"/>
      <c r="D24" s="23"/>
      <c r="E24" s="32">
        <f>基礎データ!F53</f>
        <v>200</v>
      </c>
      <c r="F24" s="33">
        <f>基礎データ!G53</f>
        <v>3.1</v>
      </c>
      <c r="G24" s="33">
        <f>基礎データ!H53</f>
        <v>8.3000000000000007</v>
      </c>
      <c r="H24" s="33">
        <f>基礎データ!I53</f>
        <v>0</v>
      </c>
      <c r="I24" s="33">
        <f>基礎データ!J53</f>
        <v>0</v>
      </c>
      <c r="J24" s="33">
        <f>基礎データ!K53</f>
        <v>28.3</v>
      </c>
      <c r="K24" s="33">
        <f>基礎データ!L53</f>
        <v>67</v>
      </c>
      <c r="L24" s="33">
        <f>基礎データ!M53</f>
        <v>0.17018</v>
      </c>
      <c r="M24" s="33">
        <f>基礎データ!N53</f>
        <v>0</v>
      </c>
      <c r="N24" s="33">
        <f>基礎データ!O53</f>
        <v>0</v>
      </c>
      <c r="O24" s="33">
        <f>基礎データ!P53</f>
        <v>0</v>
      </c>
      <c r="P24" s="33">
        <f>基礎データ!Q53</f>
        <v>0</v>
      </c>
      <c r="Q24" s="33">
        <f>基礎データ!R53</f>
        <v>0</v>
      </c>
      <c r="R24" s="72">
        <f>基礎データ!S53</f>
        <v>64</v>
      </c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712</v>
      </c>
      <c r="F29" s="28">
        <f t="shared" ref="F29:P29" si="2">SUM(F21:F28)</f>
        <v>45.06</v>
      </c>
      <c r="G29" s="13">
        <f t="shared" si="2"/>
        <v>11.06</v>
      </c>
      <c r="H29" s="13">
        <f t="shared" si="2"/>
        <v>0</v>
      </c>
      <c r="I29" s="13">
        <f t="shared" si="2"/>
        <v>0</v>
      </c>
      <c r="J29" s="13">
        <f t="shared" si="2"/>
        <v>102.64</v>
      </c>
      <c r="K29" s="13">
        <f>SUM(K21:K28)</f>
        <v>139.6</v>
      </c>
      <c r="L29" s="24">
        <f>SUM(L21:L28)</f>
        <v>0.33018000000000003</v>
      </c>
      <c r="M29" s="13">
        <f t="shared" si="2"/>
        <v>590</v>
      </c>
      <c r="N29" s="28">
        <f t="shared" si="2"/>
        <v>13</v>
      </c>
      <c r="O29" s="13">
        <f t="shared" si="2"/>
        <v>446</v>
      </c>
      <c r="P29" s="24">
        <f t="shared" si="2"/>
        <v>1.74</v>
      </c>
      <c r="Q29" s="24">
        <f>SUM(Q21:Q28)</f>
        <v>328</v>
      </c>
      <c r="R29" s="57">
        <f>SUM(R21:R28)</f>
        <v>804.447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1737</v>
      </c>
      <c r="F30" s="29">
        <f t="shared" ref="F30:P30" si="3">F11+F20+F29</f>
        <v>78.22</v>
      </c>
      <c r="G30" s="6">
        <f t="shared" si="3"/>
        <v>39.470000000000006</v>
      </c>
      <c r="H30" s="6">
        <f t="shared" si="3"/>
        <v>0</v>
      </c>
      <c r="I30" s="6">
        <f t="shared" si="3"/>
        <v>0.08</v>
      </c>
      <c r="J30" s="6">
        <f t="shared" si="3"/>
        <v>251.25</v>
      </c>
      <c r="K30" s="6">
        <f>K11+K20+K29</f>
        <v>249.13</v>
      </c>
      <c r="L30" s="25">
        <f>L11+L20+L29</f>
        <v>0.62018000000000006</v>
      </c>
      <c r="M30" s="6">
        <f t="shared" si="3"/>
        <v>1085.5999999999999</v>
      </c>
      <c r="N30" s="29">
        <f t="shared" si="3"/>
        <v>37.5</v>
      </c>
      <c r="O30" s="6">
        <f t="shared" si="3"/>
        <v>858.08</v>
      </c>
      <c r="P30" s="25">
        <f t="shared" si="3"/>
        <v>3.92</v>
      </c>
      <c r="Q30" s="25">
        <f>Q11+Q20+Q29</f>
        <v>888.63</v>
      </c>
      <c r="R30" s="58">
        <f>R11+R20+R29</f>
        <v>1098.7527647058819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49" style="11" customWidth="1"/>
    <col min="3" max="3" width="7.625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41988</v>
      </c>
      <c r="L1" s="208"/>
      <c r="N1" s="2" t="s">
        <v>29</v>
      </c>
      <c r="O1" s="198"/>
      <c r="P1" s="198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基礎データ!B54</f>
        <v>マーブルパウンドケーキ</v>
      </c>
      <c r="C3" s="40">
        <v>1</v>
      </c>
      <c r="D3" s="40">
        <v>1</v>
      </c>
      <c r="E3" s="42">
        <f>基礎データ!F54</f>
        <v>246</v>
      </c>
      <c r="F3" s="39">
        <f>基礎データ!G54</f>
        <v>3.6</v>
      </c>
      <c r="G3" s="39">
        <f>基礎データ!H54</f>
        <v>12.3</v>
      </c>
      <c r="H3" s="39">
        <f>基礎データ!I54</f>
        <v>29.8</v>
      </c>
      <c r="I3" s="39">
        <f>基礎データ!J54</f>
        <v>0.7</v>
      </c>
      <c r="J3" s="39">
        <f>基礎データ!K54</f>
        <v>0</v>
      </c>
      <c r="K3" s="39">
        <f>基礎データ!L54</f>
        <v>62</v>
      </c>
      <c r="L3" s="39">
        <f>基礎データ!M54</f>
        <v>0.2</v>
      </c>
      <c r="M3" s="39">
        <f>基礎データ!N54</f>
        <v>0</v>
      </c>
      <c r="N3" s="39">
        <f>基礎データ!O54</f>
        <v>0</v>
      </c>
      <c r="O3" s="39">
        <f>基礎データ!P54</f>
        <v>0</v>
      </c>
      <c r="P3" s="39">
        <f>基礎データ!Q54</f>
        <v>0</v>
      </c>
      <c r="Q3" s="39">
        <f>基礎データ!R54</f>
        <v>0</v>
      </c>
      <c r="R3" s="71">
        <f>基礎データ!S54</f>
        <v>98</v>
      </c>
    </row>
    <row r="4" spans="1:18" ht="18" customHeight="1">
      <c r="A4" s="205"/>
      <c r="B4" s="10"/>
      <c r="C4" s="23"/>
      <c r="D4" s="23"/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22"/>
      <c r="R4" s="19"/>
    </row>
    <row r="5" spans="1:18" ht="18" customHeight="1">
      <c r="A5" s="205"/>
      <c r="B5" s="10"/>
      <c r="C5" s="23"/>
      <c r="D5" s="23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22"/>
      <c r="R5" s="19"/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48"/>
      <c r="R6" s="72"/>
    </row>
    <row r="7" spans="1:18" ht="18" customHeight="1">
      <c r="A7" s="205"/>
      <c r="B7" s="9"/>
      <c r="C7" s="171"/>
      <c r="D7" s="171"/>
      <c r="E7" s="9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22"/>
      <c r="R7" s="174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246</v>
      </c>
      <c r="F11" s="38">
        <f t="shared" ref="F11:P11" si="0">SUM(F3:F10)</f>
        <v>3.6</v>
      </c>
      <c r="G11" s="36">
        <f t="shared" si="0"/>
        <v>12.3</v>
      </c>
      <c r="H11" s="36">
        <f t="shared" si="0"/>
        <v>29.8</v>
      </c>
      <c r="I11" s="36">
        <f t="shared" si="0"/>
        <v>0.7</v>
      </c>
      <c r="J11" s="36">
        <f t="shared" si="0"/>
        <v>0</v>
      </c>
      <c r="K11" s="36">
        <f>SUM(K3:K10)</f>
        <v>62</v>
      </c>
      <c r="L11" s="37">
        <f>SUM(L3:L10)</f>
        <v>0.2</v>
      </c>
      <c r="M11" s="36">
        <f t="shared" si="0"/>
        <v>0</v>
      </c>
      <c r="N11" s="38">
        <f t="shared" si="0"/>
        <v>0</v>
      </c>
      <c r="O11" s="36">
        <f t="shared" si="0"/>
        <v>0</v>
      </c>
      <c r="P11" s="37">
        <f t="shared" si="0"/>
        <v>0</v>
      </c>
      <c r="Q11" s="37">
        <f>SUM(Q3:Q10)</f>
        <v>0</v>
      </c>
      <c r="R11" s="57">
        <f>SUM(R3:R10)</f>
        <v>98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基礎データ!B160</f>
        <v>デミグラスソースハンバーグ、マカロニグラタン、ポテトサラダ</v>
      </c>
      <c r="C13" s="23"/>
      <c r="D13" s="23">
        <v>1</v>
      </c>
      <c r="E13" s="16">
        <f>基礎データ!F160</f>
        <v>318</v>
      </c>
      <c r="F13" s="14">
        <f>基礎データ!G160</f>
        <v>14.3</v>
      </c>
      <c r="G13" s="14">
        <f>基礎データ!H160</f>
        <v>18.3</v>
      </c>
      <c r="H13" s="14">
        <f>基礎データ!I160</f>
        <v>22.5</v>
      </c>
      <c r="I13" s="14">
        <f>基礎データ!J160</f>
        <v>3</v>
      </c>
      <c r="J13" s="14">
        <f>基礎データ!K160</f>
        <v>32.299999999999997</v>
      </c>
      <c r="K13" s="14">
        <f>基礎データ!L160</f>
        <v>1100</v>
      </c>
      <c r="L13" s="14">
        <f>基礎データ!M160</f>
        <v>2.8</v>
      </c>
      <c r="M13" s="14">
        <f>基礎データ!N160</f>
        <v>0</v>
      </c>
      <c r="N13" s="14">
        <f>基礎データ!O160</f>
        <v>0</v>
      </c>
      <c r="O13" s="14">
        <f>基礎データ!P160</f>
        <v>0</v>
      </c>
      <c r="P13" s="14">
        <f>基礎データ!Q160</f>
        <v>0</v>
      </c>
      <c r="Q13" s="14">
        <f>基礎データ!R160</f>
        <v>0</v>
      </c>
      <c r="R13" s="19">
        <f>基礎データ!S160</f>
        <v>298</v>
      </c>
    </row>
    <row r="14" spans="1:18" ht="18" customHeight="1">
      <c r="A14" s="205"/>
      <c r="B14" s="9" t="str">
        <f>基礎データ!B368</f>
        <v>緑茶ティーバッグ　2g×40入</v>
      </c>
      <c r="C14" s="23"/>
      <c r="D14" s="23">
        <v>1</v>
      </c>
      <c r="E14" s="16">
        <f>基礎データ!F368</f>
        <v>1</v>
      </c>
      <c r="F14" s="14">
        <f>基礎データ!G368</f>
        <v>0</v>
      </c>
      <c r="G14" s="14">
        <f>基礎データ!H368</f>
        <v>0.2</v>
      </c>
      <c r="H14" s="14">
        <f>基礎データ!I368</f>
        <v>0</v>
      </c>
      <c r="I14" s="14">
        <f>基礎データ!J368</f>
        <v>0</v>
      </c>
      <c r="J14" s="14">
        <f>基礎データ!K368</f>
        <v>0</v>
      </c>
      <c r="K14" s="14">
        <f>基礎データ!L368</f>
        <v>2</v>
      </c>
      <c r="L14" s="14">
        <f>基礎データ!M368</f>
        <v>0</v>
      </c>
      <c r="M14" s="14">
        <f>基礎データ!N368</f>
        <v>0</v>
      </c>
      <c r="N14" s="14">
        <f>基礎データ!O368</f>
        <v>0</v>
      </c>
      <c r="O14" s="14">
        <f>基礎データ!P368</f>
        <v>0</v>
      </c>
      <c r="P14" s="14">
        <f>基礎データ!Q368</f>
        <v>0</v>
      </c>
      <c r="Q14" s="14">
        <f>基礎データ!R368</f>
        <v>100</v>
      </c>
      <c r="R14" s="19">
        <f>基礎データ!S368</f>
        <v>4.95</v>
      </c>
    </row>
    <row r="15" spans="1:18" ht="18" customHeight="1">
      <c r="A15" s="205"/>
      <c r="B15" s="10" t="str">
        <f>基礎データ!B55</f>
        <v>２度炊き欧風カレーパン</v>
      </c>
      <c r="C15" s="23"/>
      <c r="D15" s="23">
        <v>1</v>
      </c>
      <c r="E15" s="32">
        <f>基礎データ!F55</f>
        <v>358</v>
      </c>
      <c r="F15" s="33">
        <f>基礎データ!G55</f>
        <v>9.19</v>
      </c>
      <c r="G15" s="33">
        <f>基礎データ!H55</f>
        <v>16.579999999999998</v>
      </c>
      <c r="H15" s="33">
        <f>基礎データ!I55</f>
        <v>0</v>
      </c>
      <c r="I15" s="33">
        <f>基礎データ!J55</f>
        <v>2.7</v>
      </c>
      <c r="J15" s="33">
        <f>基礎データ!K55</f>
        <v>41.03</v>
      </c>
      <c r="K15" s="33">
        <f>基礎データ!L55</f>
        <v>616.96</v>
      </c>
      <c r="L15" s="33">
        <f>基礎データ!M55</f>
        <v>1.58</v>
      </c>
      <c r="M15" s="33">
        <f>基礎データ!N55</f>
        <v>211</v>
      </c>
      <c r="N15" s="33">
        <f>基礎データ!O55</f>
        <v>52.34</v>
      </c>
      <c r="O15" s="33">
        <f>基礎データ!P55</f>
        <v>111.78</v>
      </c>
      <c r="P15" s="33">
        <f>基礎データ!Q55</f>
        <v>1.62</v>
      </c>
      <c r="Q15" s="33">
        <f>基礎データ!R55</f>
        <v>54.577599999999997</v>
      </c>
      <c r="R15" s="72">
        <f>基礎データ!S55</f>
        <v>129</v>
      </c>
    </row>
    <row r="16" spans="1:18" ht="18" customHeight="1">
      <c r="A16" s="205"/>
      <c r="B16" s="9" t="str">
        <f>基礎データ!B401</f>
        <v>りんご(M1個）</v>
      </c>
      <c r="C16" s="23"/>
      <c r="D16" s="23">
        <v>1</v>
      </c>
      <c r="E16" s="16">
        <f>基礎データ!F401</f>
        <v>138</v>
      </c>
      <c r="F16" s="14">
        <f>基礎データ!G401</f>
        <v>0.51</v>
      </c>
      <c r="G16" s="14">
        <f>基礎データ!H401</f>
        <v>0.26</v>
      </c>
      <c r="H16" s="14">
        <f>基礎データ!I401</f>
        <v>0</v>
      </c>
      <c r="I16" s="14">
        <f>基礎データ!J401</f>
        <v>3.83</v>
      </c>
      <c r="J16" s="14">
        <f>基礎データ!K401</f>
        <v>37.229999999999997</v>
      </c>
      <c r="K16" s="14">
        <f>基礎データ!L401</f>
        <v>0</v>
      </c>
      <c r="L16" s="14">
        <f>基礎データ!M401</f>
        <v>0</v>
      </c>
      <c r="M16" s="14">
        <f>基礎データ!N401</f>
        <v>280.5</v>
      </c>
      <c r="N16" s="14">
        <f>基礎データ!O401</f>
        <v>7.65</v>
      </c>
      <c r="O16" s="14">
        <f>基礎データ!P401</f>
        <v>25.5</v>
      </c>
      <c r="P16" s="14">
        <f>基礎データ!Q401</f>
        <v>0</v>
      </c>
      <c r="Q16" s="14">
        <f>基礎データ!R401</f>
        <v>214.2</v>
      </c>
      <c r="R16" s="19">
        <f>基礎データ!S401</f>
        <v>107.25</v>
      </c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189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1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190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1151</v>
      </c>
      <c r="F20" s="47">
        <f t="shared" ref="F20:P20" si="1">SUM(F12:F19)</f>
        <v>29.000000000000004</v>
      </c>
      <c r="G20" s="46">
        <f t="shared" si="1"/>
        <v>35.94</v>
      </c>
      <c r="H20" s="46">
        <f t="shared" si="1"/>
        <v>22.5</v>
      </c>
      <c r="I20" s="46">
        <f t="shared" si="1"/>
        <v>9.5300000000000011</v>
      </c>
      <c r="J20" s="46">
        <f t="shared" si="1"/>
        <v>184.76</v>
      </c>
      <c r="K20" s="46">
        <f>SUM(K12:K19)</f>
        <v>1720.96</v>
      </c>
      <c r="L20" s="62">
        <f>SUM(L12:L19)</f>
        <v>4.4000000000000004</v>
      </c>
      <c r="M20" s="46">
        <f t="shared" si="1"/>
        <v>549.5</v>
      </c>
      <c r="N20" s="47">
        <f t="shared" si="1"/>
        <v>65.990000000000009</v>
      </c>
      <c r="O20" s="46">
        <f t="shared" si="1"/>
        <v>205.28</v>
      </c>
      <c r="P20" s="62">
        <f t="shared" si="1"/>
        <v>1.82</v>
      </c>
      <c r="Q20" s="62">
        <f>SUM(Q12:Q19)</f>
        <v>498.77760000000001</v>
      </c>
      <c r="R20" s="57">
        <f>SUM(R12:R19)</f>
        <v>576.697</v>
      </c>
    </row>
    <row r="21" spans="1:18" ht="18" customHeight="1">
      <c r="A21" s="207" t="s">
        <v>3</v>
      </c>
      <c r="B21" s="7" t="str">
        <f>基礎データ!B129</f>
        <v>トップバリュ 麻婆豆腐の素 辛口 146.4g 73.2g</v>
      </c>
      <c r="C21" s="40" t="s">
        <v>22</v>
      </c>
      <c r="D21" s="40">
        <v>1</v>
      </c>
      <c r="E21" s="18">
        <f>基礎データ!F129/2</f>
        <v>94</v>
      </c>
      <c r="F21" s="17">
        <f>基礎データ!G129/2</f>
        <v>3.5</v>
      </c>
      <c r="G21" s="17">
        <f>基礎データ!H129/2</f>
        <v>4.3</v>
      </c>
      <c r="H21" s="17">
        <f>基礎データ!I129/2</f>
        <v>9.9499999999999993</v>
      </c>
      <c r="I21" s="17">
        <f>基礎データ!J129/2</f>
        <v>0.65</v>
      </c>
      <c r="J21" s="17">
        <f>基礎データ!K129/2</f>
        <v>0</v>
      </c>
      <c r="K21" s="17">
        <f>基礎データ!L129/2</f>
        <v>1450</v>
      </c>
      <c r="L21" s="17">
        <f>基礎データ!M129/2</f>
        <v>3.7</v>
      </c>
      <c r="M21" s="17">
        <f>基礎データ!N129/2</f>
        <v>0</v>
      </c>
      <c r="N21" s="17">
        <f>基礎データ!O129/2</f>
        <v>0</v>
      </c>
      <c r="O21" s="17">
        <f>基礎データ!P129/2</f>
        <v>0</v>
      </c>
      <c r="P21" s="17">
        <f>基礎データ!Q129/2</f>
        <v>0</v>
      </c>
      <c r="Q21" s="17">
        <f>基礎データ!R129/2</f>
        <v>0</v>
      </c>
      <c r="R21" s="71">
        <f>基礎データ!S129/2</f>
        <v>39.5</v>
      </c>
    </row>
    <row r="22" spans="1:18" ht="18" customHeight="1">
      <c r="A22" s="205"/>
      <c r="B22" s="9" t="str">
        <f>基礎データ!B122</f>
        <v>豆利休にがり絹とうふ</v>
      </c>
      <c r="C22" s="23"/>
      <c r="D22" s="23"/>
      <c r="E22" s="16">
        <f>基礎データ!F122/2</f>
        <v>112</v>
      </c>
      <c r="F22" s="14">
        <f>基礎データ!G122/2</f>
        <v>9.8000000000000007</v>
      </c>
      <c r="G22" s="14">
        <f>基礎データ!H122/2</f>
        <v>6</v>
      </c>
      <c r="H22" s="14">
        <f>基礎データ!I122/2</f>
        <v>0</v>
      </c>
      <c r="I22" s="14">
        <f>基礎データ!J122/2</f>
        <v>0.6</v>
      </c>
      <c r="J22" s="14">
        <f>基礎データ!K122/2</f>
        <v>4</v>
      </c>
      <c r="K22" s="14">
        <f>基礎データ!L122/2</f>
        <v>14</v>
      </c>
      <c r="L22" s="14">
        <f>基礎データ!M122/2</f>
        <v>3.3333333333333347E-2</v>
      </c>
      <c r="M22" s="14">
        <f>基礎データ!N122/2</f>
        <v>300</v>
      </c>
      <c r="N22" s="14">
        <f>基礎データ!O122/2</f>
        <v>86</v>
      </c>
      <c r="O22" s="14">
        <f>基礎データ!P122/2</f>
        <v>162</v>
      </c>
      <c r="P22" s="14">
        <f>基礎データ!Q122/2</f>
        <v>1.6</v>
      </c>
      <c r="Q22" s="14">
        <f>基礎データ!R122/2</f>
        <v>178</v>
      </c>
      <c r="R22" s="19">
        <f>基礎データ!S122/2</f>
        <v>22.5</v>
      </c>
    </row>
    <row r="23" spans="1:18" ht="18" customHeight="1">
      <c r="A23" s="205"/>
      <c r="B23" s="10" t="str">
        <f>基礎データ!B366</f>
        <v>北海道牛乳</v>
      </c>
      <c r="C23" s="23"/>
      <c r="D23" s="23"/>
      <c r="E23" s="16">
        <f>基礎データ!F366</f>
        <v>140</v>
      </c>
      <c r="F23" s="14">
        <f>基礎データ!G366</f>
        <v>6.6</v>
      </c>
      <c r="G23" s="14">
        <f>基礎データ!H366</f>
        <v>8</v>
      </c>
      <c r="H23" s="14">
        <f>基礎データ!I366</f>
        <v>104</v>
      </c>
      <c r="I23" s="14" t="str">
        <f>基礎データ!J366</f>
        <v>　</v>
      </c>
      <c r="J23" s="14">
        <f>基礎データ!K366</f>
        <v>10.4</v>
      </c>
      <c r="K23" s="14">
        <f>基礎データ!L366</f>
        <v>80</v>
      </c>
      <c r="L23" s="14">
        <f>基礎データ!M366</f>
        <v>0.2</v>
      </c>
      <c r="M23" s="14">
        <f>基礎データ!N366</f>
        <v>234</v>
      </c>
      <c r="N23" s="14">
        <f>基礎データ!O366</f>
        <v>0</v>
      </c>
      <c r="O23" s="14">
        <f>基礎データ!P366</f>
        <v>0</v>
      </c>
      <c r="P23" s="14">
        <f>基礎データ!Q366</f>
        <v>0</v>
      </c>
      <c r="Q23" s="14">
        <f>基礎データ!R366</f>
        <v>0</v>
      </c>
      <c r="R23" s="19">
        <f>基礎データ!S366</f>
        <v>184</v>
      </c>
    </row>
    <row r="24" spans="1:18" ht="18" customHeight="1">
      <c r="A24" s="205"/>
      <c r="B24" s="10"/>
      <c r="C24" s="23"/>
      <c r="D24" s="23"/>
      <c r="E24" s="32"/>
      <c r="F24" s="44"/>
      <c r="G24" s="33"/>
      <c r="H24" s="33"/>
      <c r="I24" s="33"/>
      <c r="J24" s="33"/>
      <c r="K24" s="33"/>
      <c r="L24" s="48"/>
      <c r="M24" s="33"/>
      <c r="N24" s="33"/>
      <c r="O24" s="33"/>
      <c r="P24" s="48"/>
      <c r="Q24" s="48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346</v>
      </c>
      <c r="F29" s="28">
        <f t="shared" ref="F29:P29" si="2">SUM(F21:F28)</f>
        <v>19.899999999999999</v>
      </c>
      <c r="G29" s="13">
        <f t="shared" si="2"/>
        <v>18.3</v>
      </c>
      <c r="H29" s="13">
        <f t="shared" si="2"/>
        <v>113.95</v>
      </c>
      <c r="I29" s="13">
        <f t="shared" si="2"/>
        <v>1.25</v>
      </c>
      <c r="J29" s="13">
        <f t="shared" si="2"/>
        <v>14.4</v>
      </c>
      <c r="K29" s="13">
        <f>SUM(K21:K28)</f>
        <v>1544</v>
      </c>
      <c r="L29" s="24">
        <f>SUM(L21:L28)</f>
        <v>3.9333333333333336</v>
      </c>
      <c r="M29" s="13">
        <f t="shared" si="2"/>
        <v>534</v>
      </c>
      <c r="N29" s="28">
        <f t="shared" si="2"/>
        <v>86</v>
      </c>
      <c r="O29" s="13">
        <f t="shared" si="2"/>
        <v>162</v>
      </c>
      <c r="P29" s="24">
        <f t="shared" si="2"/>
        <v>1.6</v>
      </c>
      <c r="Q29" s="24">
        <f>SUM(Q21:Q28)</f>
        <v>178</v>
      </c>
      <c r="R29" s="57">
        <f>SUM(R21:R28)</f>
        <v>246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1743</v>
      </c>
      <c r="F30" s="29">
        <f t="shared" ref="F30:P30" si="3">F11+F20+F29</f>
        <v>52.5</v>
      </c>
      <c r="G30" s="6">
        <f t="shared" si="3"/>
        <v>66.539999999999992</v>
      </c>
      <c r="H30" s="6">
        <f t="shared" si="3"/>
        <v>166.25</v>
      </c>
      <c r="I30" s="6">
        <f t="shared" si="3"/>
        <v>11.48</v>
      </c>
      <c r="J30" s="6">
        <f t="shared" si="3"/>
        <v>199.16</v>
      </c>
      <c r="K30" s="6">
        <f>K11+K20+K29</f>
        <v>3326.96</v>
      </c>
      <c r="L30" s="25">
        <f>L11+L20+L29</f>
        <v>8.533333333333335</v>
      </c>
      <c r="M30" s="6">
        <f t="shared" si="3"/>
        <v>1083.5</v>
      </c>
      <c r="N30" s="29">
        <f t="shared" si="3"/>
        <v>151.99</v>
      </c>
      <c r="O30" s="6">
        <f t="shared" si="3"/>
        <v>367.28</v>
      </c>
      <c r="P30" s="25">
        <f t="shared" si="3"/>
        <v>3.42</v>
      </c>
      <c r="Q30" s="25">
        <f>Q11+Q20+Q29</f>
        <v>676.77760000000001</v>
      </c>
      <c r="R30" s="58">
        <f>R11+R20+R29</f>
        <v>920.697</v>
      </c>
    </row>
  </sheetData>
  <mergeCells count="6">
    <mergeCell ref="A30:B30"/>
    <mergeCell ref="K1:L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42.75" style="11" customWidth="1"/>
    <col min="3" max="3" width="7.625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41989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基礎データ!B45</f>
        <v>十勝小豆の粒あんぱん</v>
      </c>
      <c r="C3" s="40"/>
      <c r="D3" s="40"/>
      <c r="E3" s="42">
        <f>基礎データ!F45</f>
        <v>218</v>
      </c>
      <c r="F3" s="39">
        <f>基礎データ!G45</f>
        <v>6.39</v>
      </c>
      <c r="G3" s="39">
        <f>基礎データ!H45</f>
        <v>3.11</v>
      </c>
      <c r="H3" s="39">
        <f>基礎データ!I45</f>
        <v>0</v>
      </c>
      <c r="I3" s="39">
        <f>基礎データ!J45</f>
        <v>2.57</v>
      </c>
      <c r="J3" s="39">
        <f>基礎データ!K45</f>
        <v>40.630000000000003</v>
      </c>
      <c r="K3" s="39">
        <f>基礎データ!L45</f>
        <v>144.63999999999999</v>
      </c>
      <c r="L3" s="39">
        <f>基礎データ!M45</f>
        <v>0.37</v>
      </c>
      <c r="M3" s="39">
        <f>基礎データ!N45</f>
        <v>61.7</v>
      </c>
      <c r="N3" s="39">
        <f>基礎データ!O45</f>
        <v>21.78</v>
      </c>
      <c r="O3" s="39">
        <f>基礎データ!P45</f>
        <v>60.64</v>
      </c>
      <c r="P3" s="39">
        <f>基礎データ!Q45</f>
        <v>1.1200000000000001</v>
      </c>
      <c r="Q3" s="39">
        <f>基礎データ!R45</f>
        <v>29.859000000000002</v>
      </c>
      <c r="R3" s="71">
        <f>基礎データ!S45</f>
        <v>151</v>
      </c>
    </row>
    <row r="4" spans="1:18" ht="18" customHeight="1">
      <c r="A4" s="205"/>
      <c r="B4" s="10" t="str">
        <f>基礎データ!B129</f>
        <v>トップバリュ 麻婆豆腐の素 辛口 146.4g 73.2g</v>
      </c>
      <c r="C4" s="23"/>
      <c r="D4" s="23"/>
      <c r="E4" s="16">
        <f>基礎データ!F129/4</f>
        <v>47</v>
      </c>
      <c r="F4" s="14">
        <f>基礎データ!G129/4</f>
        <v>1.75</v>
      </c>
      <c r="G4" s="14">
        <f>基礎データ!H129/4</f>
        <v>2.15</v>
      </c>
      <c r="H4" s="14">
        <f>基礎データ!I129/4</f>
        <v>4.9749999999999996</v>
      </c>
      <c r="I4" s="14">
        <f>基礎データ!J129/4</f>
        <v>0.32500000000000001</v>
      </c>
      <c r="J4" s="14">
        <f>基礎データ!K129/4</f>
        <v>0</v>
      </c>
      <c r="K4" s="14">
        <f>基礎データ!L129/4</f>
        <v>725</v>
      </c>
      <c r="L4" s="14">
        <f>基礎データ!M129/4</f>
        <v>1.85</v>
      </c>
      <c r="M4" s="14">
        <f>基礎データ!N129/4</f>
        <v>0</v>
      </c>
      <c r="N4" s="14">
        <f>基礎データ!O129/4</f>
        <v>0</v>
      </c>
      <c r="O4" s="14">
        <f>基礎データ!P129/4</f>
        <v>0</v>
      </c>
      <c r="P4" s="14">
        <f>基礎データ!Q129/4</f>
        <v>0</v>
      </c>
      <c r="Q4" s="14">
        <f>基礎データ!R129/4</f>
        <v>0</v>
      </c>
      <c r="R4" s="19">
        <f>基礎データ!S129/4</f>
        <v>19.75</v>
      </c>
    </row>
    <row r="5" spans="1:18" ht="18" customHeight="1">
      <c r="A5" s="205"/>
      <c r="B5" s="10" t="str">
        <f>基礎データ!B122</f>
        <v>豆利休にがり絹とうふ</v>
      </c>
      <c r="C5" s="23"/>
      <c r="D5" s="23"/>
      <c r="E5" s="16">
        <f>基礎データ!F122/4</f>
        <v>56</v>
      </c>
      <c r="F5" s="14">
        <f>基礎データ!G122/4</f>
        <v>4.9000000000000004</v>
      </c>
      <c r="G5" s="14">
        <f>基礎データ!H122/4</f>
        <v>3</v>
      </c>
      <c r="H5" s="14">
        <f>基礎データ!I122/4</f>
        <v>0</v>
      </c>
      <c r="I5" s="14">
        <f>基礎データ!J122/4</f>
        <v>0.3</v>
      </c>
      <c r="J5" s="14">
        <f>基礎データ!K122/4</f>
        <v>2</v>
      </c>
      <c r="K5" s="14">
        <f>基礎データ!L122/4</f>
        <v>7</v>
      </c>
      <c r="L5" s="14">
        <f>基礎データ!M122/4</f>
        <v>1.6666666666666673E-2</v>
      </c>
      <c r="M5" s="14">
        <f>基礎データ!N122/4</f>
        <v>150</v>
      </c>
      <c r="N5" s="14">
        <f>基礎データ!O122/4</f>
        <v>43</v>
      </c>
      <c r="O5" s="14">
        <f>基礎データ!P122/4</f>
        <v>81</v>
      </c>
      <c r="P5" s="14">
        <f>基礎データ!Q122/4</f>
        <v>0.8</v>
      </c>
      <c r="Q5" s="14">
        <f>基礎データ!R122/4</f>
        <v>89</v>
      </c>
      <c r="R5" s="19">
        <f>基礎データ!S122/4</f>
        <v>11.25</v>
      </c>
    </row>
    <row r="6" spans="1:18" ht="18" customHeight="1">
      <c r="A6" s="205"/>
      <c r="B6" s="9" t="str">
        <f>基礎データ!B373</f>
        <v>オリジナルブレンドレギュラーコーヒー</v>
      </c>
      <c r="C6" s="23"/>
      <c r="D6" s="23"/>
      <c r="E6" s="32">
        <f>基礎データ!F373</f>
        <v>4</v>
      </c>
      <c r="F6" s="33">
        <f>基礎データ!G373</f>
        <v>0.4</v>
      </c>
      <c r="G6" s="33">
        <f>基礎データ!H373</f>
        <v>0</v>
      </c>
      <c r="H6" s="33">
        <f>基礎データ!I373</f>
        <v>0.6</v>
      </c>
      <c r="I6" s="33">
        <f>基礎データ!J373</f>
        <v>0.1</v>
      </c>
      <c r="J6" s="33">
        <f>基礎データ!K373</f>
        <v>0</v>
      </c>
      <c r="K6" s="33">
        <f>基礎データ!L373</f>
        <v>8</v>
      </c>
      <c r="L6" s="33">
        <f>基礎データ!M373</f>
        <v>2.0320000000000001E-2</v>
      </c>
      <c r="M6" s="33">
        <f>基礎データ!N373</f>
        <v>0</v>
      </c>
      <c r="N6" s="33">
        <f>基礎データ!O373</f>
        <v>0</v>
      </c>
      <c r="O6" s="33">
        <f>基礎データ!P373</f>
        <v>0</v>
      </c>
      <c r="P6" s="33">
        <f>基礎データ!Q373</f>
        <v>0</v>
      </c>
      <c r="Q6" s="33">
        <f>基礎データ!R373</f>
        <v>100</v>
      </c>
      <c r="R6" s="72">
        <f>基礎データ!S373</f>
        <v>8.6088888888888793</v>
      </c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325</v>
      </c>
      <c r="F11" s="36">
        <f t="shared" ref="F11:R11" si="0">SUM(F3:F10)</f>
        <v>13.440000000000001</v>
      </c>
      <c r="G11" s="36">
        <f t="shared" si="0"/>
        <v>8.26</v>
      </c>
      <c r="H11" s="36">
        <f t="shared" si="0"/>
        <v>5.5749999999999993</v>
      </c>
      <c r="I11" s="36">
        <f t="shared" si="0"/>
        <v>3.2949999999999999</v>
      </c>
      <c r="J11" s="36">
        <f t="shared" si="0"/>
        <v>42.63</v>
      </c>
      <c r="K11" s="36">
        <f t="shared" si="0"/>
        <v>884.64</v>
      </c>
      <c r="L11" s="36">
        <f t="shared" si="0"/>
        <v>2.2569866666666667</v>
      </c>
      <c r="M11" s="36">
        <f t="shared" si="0"/>
        <v>211.7</v>
      </c>
      <c r="N11" s="36">
        <f t="shared" si="0"/>
        <v>64.78</v>
      </c>
      <c r="O11" s="36">
        <f t="shared" si="0"/>
        <v>141.63999999999999</v>
      </c>
      <c r="P11" s="36">
        <f t="shared" si="0"/>
        <v>1.9200000000000002</v>
      </c>
      <c r="Q11" s="36">
        <f t="shared" si="0"/>
        <v>218.85900000000001</v>
      </c>
      <c r="R11" s="195">
        <f t="shared" si="0"/>
        <v>190.60888888888888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基礎データ!B129</f>
        <v>トップバリュ 麻婆豆腐の素 辛口 146.4g 73.2g</v>
      </c>
      <c r="C13" s="23"/>
      <c r="D13" s="23"/>
      <c r="E13" s="16">
        <f>基礎データ!F129/4</f>
        <v>47</v>
      </c>
      <c r="F13" s="14">
        <f>基礎データ!G129/4</f>
        <v>1.75</v>
      </c>
      <c r="G13" s="14">
        <f>基礎データ!H129/4</f>
        <v>2.15</v>
      </c>
      <c r="H13" s="14">
        <f>基礎データ!I129/4</f>
        <v>4.9749999999999996</v>
      </c>
      <c r="I13" s="14">
        <f>基礎データ!J129/4</f>
        <v>0.32500000000000001</v>
      </c>
      <c r="J13" s="14">
        <f>基礎データ!K129/4</f>
        <v>0</v>
      </c>
      <c r="K13" s="14">
        <f>基礎データ!L129/4</f>
        <v>725</v>
      </c>
      <c r="L13" s="14">
        <f>基礎データ!M129/4</f>
        <v>1.85</v>
      </c>
      <c r="M13" s="14">
        <f>基礎データ!N129/4</f>
        <v>0</v>
      </c>
      <c r="N13" s="14">
        <f>基礎データ!O129/4</f>
        <v>0</v>
      </c>
      <c r="O13" s="14">
        <f>基礎データ!P129/4</f>
        <v>0</v>
      </c>
      <c r="P13" s="14">
        <f>基礎データ!Q129/4</f>
        <v>0</v>
      </c>
      <c r="Q13" s="14">
        <f>基礎データ!R129/4</f>
        <v>0</v>
      </c>
      <c r="R13" s="19">
        <f>基礎データ!S129/4</f>
        <v>19.75</v>
      </c>
    </row>
    <row r="14" spans="1:18" ht="18" customHeight="1">
      <c r="A14" s="205"/>
      <c r="B14" s="9" t="str">
        <f>基礎データ!B122</f>
        <v>豆利休にがり絹とうふ</v>
      </c>
      <c r="C14" s="23"/>
      <c r="D14" s="23"/>
      <c r="E14" s="16">
        <f>基礎データ!F122/4</f>
        <v>56</v>
      </c>
      <c r="F14" s="14">
        <f>基礎データ!G122/4</f>
        <v>4.9000000000000004</v>
      </c>
      <c r="G14" s="14">
        <f>基礎データ!H122/4</f>
        <v>3</v>
      </c>
      <c r="H14" s="14">
        <f>基礎データ!I122/4</f>
        <v>0</v>
      </c>
      <c r="I14" s="14">
        <f>基礎データ!J122/4</f>
        <v>0.3</v>
      </c>
      <c r="J14" s="14">
        <f>基礎データ!K122/4</f>
        <v>2</v>
      </c>
      <c r="K14" s="14">
        <f>基礎データ!L122/4</f>
        <v>7</v>
      </c>
      <c r="L14" s="14">
        <f>基礎データ!M122/4</f>
        <v>1.6666666666666673E-2</v>
      </c>
      <c r="M14" s="14">
        <f>基礎データ!N122/4</f>
        <v>150</v>
      </c>
      <c r="N14" s="14">
        <f>基礎データ!O122/4</f>
        <v>43</v>
      </c>
      <c r="O14" s="14">
        <f>基礎データ!P122/4</f>
        <v>81</v>
      </c>
      <c r="P14" s="14">
        <f>基礎データ!Q122/4</f>
        <v>0.8</v>
      </c>
      <c r="Q14" s="14">
        <f>基礎データ!R122/4</f>
        <v>89</v>
      </c>
      <c r="R14" s="19">
        <f>基礎データ!S122/4</f>
        <v>11.25</v>
      </c>
    </row>
    <row r="15" spans="1:18" ht="18" customHeight="1">
      <c r="A15" s="205"/>
      <c r="B15" s="10" t="str">
        <f>基礎データ!B332</f>
        <v>岩下の新生姜（80g+20g）</v>
      </c>
      <c r="C15" s="23"/>
      <c r="D15" s="23"/>
      <c r="E15" s="32">
        <f>基礎データ!F332/5</f>
        <v>4</v>
      </c>
      <c r="F15" s="33">
        <f>基礎データ!G332/5</f>
        <v>0.2</v>
      </c>
      <c r="G15" s="33">
        <f>基礎データ!H332/5</f>
        <v>0.1</v>
      </c>
      <c r="H15" s="33">
        <f>基礎データ!I332/5</f>
        <v>0</v>
      </c>
      <c r="I15" s="33">
        <f>基礎データ!J332/5</f>
        <v>0</v>
      </c>
      <c r="J15" s="33">
        <f>基礎データ!K332/5</f>
        <v>0.55999999999999994</v>
      </c>
      <c r="K15" s="33">
        <f>基礎データ!L332/5</f>
        <v>240</v>
      </c>
      <c r="L15" s="33">
        <f>基礎データ!M332/5</f>
        <v>0.57999999999999996</v>
      </c>
      <c r="M15" s="33">
        <f>基礎データ!N332/5</f>
        <v>0</v>
      </c>
      <c r="N15" s="33">
        <f>基礎データ!O332/5</f>
        <v>0</v>
      </c>
      <c r="O15" s="33">
        <f>基礎データ!P332/5</f>
        <v>0</v>
      </c>
      <c r="P15" s="33">
        <f>基礎データ!Q332/5</f>
        <v>0</v>
      </c>
      <c r="Q15" s="33">
        <f>基礎データ!R332/5</f>
        <v>0</v>
      </c>
      <c r="R15" s="72">
        <f>基礎データ!S332/5</f>
        <v>49.6</v>
      </c>
    </row>
    <row r="16" spans="1:18" ht="18" customHeight="1">
      <c r="A16" s="205"/>
      <c r="B16" s="9" t="str">
        <f>基礎データ!B401</f>
        <v>りんご(M1個）</v>
      </c>
      <c r="C16" s="23"/>
      <c r="D16" s="23"/>
      <c r="E16" s="16">
        <f>基礎データ!F401</f>
        <v>138</v>
      </c>
      <c r="F16" s="14">
        <f>基礎データ!G401</f>
        <v>0.51</v>
      </c>
      <c r="G16" s="14">
        <f>基礎データ!H401</f>
        <v>0.26</v>
      </c>
      <c r="H16" s="14">
        <f>基礎データ!I401</f>
        <v>0</v>
      </c>
      <c r="I16" s="14">
        <f>基礎データ!J401</f>
        <v>3.83</v>
      </c>
      <c r="J16" s="14">
        <f>基礎データ!K401</f>
        <v>37.229999999999997</v>
      </c>
      <c r="K16" s="14">
        <f>基礎データ!L401</f>
        <v>0</v>
      </c>
      <c r="L16" s="14">
        <f>基礎データ!M401</f>
        <v>0</v>
      </c>
      <c r="M16" s="14">
        <f>基礎データ!N401</f>
        <v>280.5</v>
      </c>
      <c r="N16" s="14">
        <f>基礎データ!O401</f>
        <v>7.65</v>
      </c>
      <c r="O16" s="14">
        <f>基礎データ!P401</f>
        <v>25.5</v>
      </c>
      <c r="P16" s="14">
        <f>基礎データ!Q401</f>
        <v>0</v>
      </c>
      <c r="Q16" s="14">
        <f>基礎データ!R401</f>
        <v>214.2</v>
      </c>
      <c r="R16" s="19">
        <f>基礎データ!S401</f>
        <v>107.25</v>
      </c>
    </row>
    <row r="17" spans="1:18" ht="18" customHeight="1">
      <c r="A17" s="205"/>
      <c r="B17" s="9" t="str">
        <f>基礎データ!B287</f>
        <v>フレンチフライポテト（皮付きナチュラルカット）</v>
      </c>
      <c r="C17" s="171" t="s">
        <v>696</v>
      </c>
      <c r="D17" s="171"/>
      <c r="E17" s="9">
        <f>基礎データ!F287</f>
        <v>111</v>
      </c>
      <c r="F17" s="194">
        <f>基礎データ!G287</f>
        <v>2.2999999999999998</v>
      </c>
      <c r="G17" s="194">
        <f>基礎データ!H287</f>
        <v>3.1</v>
      </c>
      <c r="H17" s="194">
        <f>基礎データ!I287</f>
        <v>17.399999999999999</v>
      </c>
      <c r="I17" s="194">
        <f>基礎データ!J287</f>
        <v>2.2000000000000002</v>
      </c>
      <c r="J17" s="194">
        <f>基礎データ!K287</f>
        <v>0</v>
      </c>
      <c r="K17" s="194">
        <f>基礎データ!L287</f>
        <v>37</v>
      </c>
      <c r="L17" s="194">
        <f>基礎データ!M287</f>
        <v>0</v>
      </c>
      <c r="M17" s="194">
        <f>基礎データ!N287</f>
        <v>0</v>
      </c>
      <c r="N17" s="194">
        <f>基礎データ!O287</f>
        <v>0</v>
      </c>
      <c r="O17" s="194">
        <f>基礎データ!P287</f>
        <v>0</v>
      </c>
      <c r="P17" s="194">
        <f>基礎データ!Q287</f>
        <v>0</v>
      </c>
      <c r="Q17" s="194">
        <f>基礎データ!R287</f>
        <v>0</v>
      </c>
      <c r="R17" s="19">
        <f>基礎データ!S287</f>
        <v>49.4444444444444</v>
      </c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692</v>
      </c>
      <c r="F20" s="47">
        <f t="shared" ref="F20:P20" si="1">SUM(F12:F19)</f>
        <v>14.66</v>
      </c>
      <c r="G20" s="46">
        <f t="shared" si="1"/>
        <v>9.2099999999999991</v>
      </c>
      <c r="H20" s="46">
        <f t="shared" si="1"/>
        <v>22.375</v>
      </c>
      <c r="I20" s="46">
        <f t="shared" si="1"/>
        <v>6.6550000000000002</v>
      </c>
      <c r="J20" s="46">
        <f t="shared" si="1"/>
        <v>113.99000000000001</v>
      </c>
      <c r="K20" s="46">
        <f>SUM(K12:K19)</f>
        <v>1011</v>
      </c>
      <c r="L20" s="62">
        <f>SUM(L12:L19)</f>
        <v>2.4666666666666668</v>
      </c>
      <c r="M20" s="46">
        <f t="shared" si="1"/>
        <v>488.5</v>
      </c>
      <c r="N20" s="47">
        <f t="shared" si="1"/>
        <v>56.65</v>
      </c>
      <c r="O20" s="46">
        <f t="shared" si="1"/>
        <v>174.5</v>
      </c>
      <c r="P20" s="62">
        <f t="shared" si="1"/>
        <v>1</v>
      </c>
      <c r="Q20" s="62">
        <f>SUM(Q12:Q19)</f>
        <v>433.2</v>
      </c>
      <c r="R20" s="57">
        <f>SUM(R12:R19)</f>
        <v>274.79144444444444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基礎データ!B205</f>
        <v>ポークステーキ</v>
      </c>
      <c r="C22" s="23"/>
      <c r="D22" s="23"/>
      <c r="E22" s="16">
        <f>基礎データ!F205</f>
        <v>161</v>
      </c>
      <c r="F22" s="14">
        <f>基礎データ!G205</f>
        <v>10.6</v>
      </c>
      <c r="G22" s="14">
        <f>基礎データ!H205</f>
        <v>10.7</v>
      </c>
      <c r="H22" s="14">
        <f>基礎データ!I205</f>
        <v>0</v>
      </c>
      <c r="I22" s="14">
        <f>基礎データ!J205</f>
        <v>0</v>
      </c>
      <c r="J22" s="14">
        <f>基礎データ!K205</f>
        <v>4.5</v>
      </c>
      <c r="K22" s="14">
        <f>基礎データ!L205</f>
        <v>0</v>
      </c>
      <c r="L22" s="14">
        <f>基礎データ!M205</f>
        <v>0.7</v>
      </c>
      <c r="M22" s="14">
        <f>基礎データ!N205</f>
        <v>0</v>
      </c>
      <c r="N22" s="14">
        <f>基礎データ!O205</f>
        <v>0</v>
      </c>
      <c r="O22" s="14">
        <f>基礎データ!P205</f>
        <v>0</v>
      </c>
      <c r="P22" s="14">
        <f>基礎データ!Q205</f>
        <v>0</v>
      </c>
      <c r="Q22" s="14">
        <f>基礎データ!R205</f>
        <v>73</v>
      </c>
      <c r="R22" s="19">
        <f>基礎データ!S205</f>
        <v>0</v>
      </c>
    </row>
    <row r="23" spans="1:18" ht="18" customHeight="1">
      <c r="A23" s="205"/>
      <c r="B23" s="10" t="str">
        <f>基礎データ!B229</f>
        <v>ピリ辛チョリソー</v>
      </c>
      <c r="C23" s="23"/>
      <c r="D23" s="23"/>
      <c r="E23" s="16">
        <f>基礎データ!F229/10</f>
        <v>25.6</v>
      </c>
      <c r="F23" s="14">
        <f>基礎データ!G229/10</f>
        <v>0.93</v>
      </c>
      <c r="G23" s="14">
        <f>基礎データ!H229/10</f>
        <v>2.4</v>
      </c>
      <c r="H23" s="14">
        <f>基礎データ!I229/10</f>
        <v>0</v>
      </c>
      <c r="I23" s="14">
        <f>基礎データ!J229/10</f>
        <v>0</v>
      </c>
      <c r="J23" s="14">
        <f>基礎データ!K229/10</f>
        <v>6.9999999999999993E-2</v>
      </c>
      <c r="K23" s="14">
        <f>基礎データ!L229/10</f>
        <v>54</v>
      </c>
      <c r="L23" s="14">
        <f>基礎データ!M229/10</f>
        <v>0.13999999999999999</v>
      </c>
      <c r="M23" s="14">
        <f>基礎データ!N229/10</f>
        <v>0</v>
      </c>
      <c r="N23" s="14">
        <f>基礎データ!O229/10</f>
        <v>0</v>
      </c>
      <c r="O23" s="14">
        <f>基礎データ!P229/10</f>
        <v>0</v>
      </c>
      <c r="P23" s="14">
        <f>基礎データ!Q229/10</f>
        <v>0</v>
      </c>
      <c r="Q23" s="14">
        <f>基礎データ!R229/10</f>
        <v>0</v>
      </c>
      <c r="R23" s="19">
        <f>基礎データ!S229/10</f>
        <v>18.100000000000001</v>
      </c>
    </row>
    <row r="24" spans="1:18" ht="18" customHeight="1">
      <c r="A24" s="205"/>
      <c r="B24" s="10"/>
      <c r="C24" s="23"/>
      <c r="D24" s="23"/>
      <c r="E24" s="32"/>
      <c r="F24" s="44"/>
      <c r="G24" s="33"/>
      <c r="H24" s="33"/>
      <c r="I24" s="33"/>
      <c r="J24" s="33"/>
      <c r="K24" s="33"/>
      <c r="L24" s="48"/>
      <c r="M24" s="33"/>
      <c r="N24" s="33"/>
      <c r="O24" s="33"/>
      <c r="P24" s="48"/>
      <c r="Q24" s="48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522.6</v>
      </c>
      <c r="F29" s="28">
        <f t="shared" ref="F29:P29" si="2">SUM(F21:F28)</f>
        <v>16.53</v>
      </c>
      <c r="G29" s="13">
        <f t="shared" si="2"/>
        <v>13.7</v>
      </c>
      <c r="H29" s="13">
        <f t="shared" si="2"/>
        <v>0</v>
      </c>
      <c r="I29" s="13">
        <f t="shared" si="2"/>
        <v>0</v>
      </c>
      <c r="J29" s="13">
        <f t="shared" si="2"/>
        <v>78.77</v>
      </c>
      <c r="K29" s="13">
        <f>SUM(K21:K28)</f>
        <v>56</v>
      </c>
      <c r="L29" s="24">
        <f>SUM(L21:L28)</f>
        <v>0.86</v>
      </c>
      <c r="M29" s="13">
        <f t="shared" si="2"/>
        <v>58</v>
      </c>
      <c r="N29" s="28">
        <f t="shared" si="2"/>
        <v>6</v>
      </c>
      <c r="O29" s="13">
        <f t="shared" si="2"/>
        <v>68</v>
      </c>
      <c r="P29" s="24">
        <f t="shared" si="2"/>
        <v>0.2</v>
      </c>
      <c r="Q29" s="24">
        <f>SUM(Q21:Q28)</f>
        <v>203</v>
      </c>
      <c r="R29" s="57">
        <f>SUM(R21:R28)</f>
        <v>55.597000000000001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1539.6</v>
      </c>
      <c r="F30" s="29">
        <f t="shared" ref="F30:P30" si="3">F11+F20+F29</f>
        <v>44.63</v>
      </c>
      <c r="G30" s="6">
        <f t="shared" si="3"/>
        <v>31.169999999999998</v>
      </c>
      <c r="H30" s="6">
        <f t="shared" si="3"/>
        <v>27.95</v>
      </c>
      <c r="I30" s="6">
        <f t="shared" si="3"/>
        <v>9.9499999999999993</v>
      </c>
      <c r="J30" s="6">
        <f t="shared" si="3"/>
        <v>235.39</v>
      </c>
      <c r="K30" s="6">
        <f>K11+K20+K29</f>
        <v>1951.6399999999999</v>
      </c>
      <c r="L30" s="25">
        <f>L11+L20+L29</f>
        <v>5.5836533333333334</v>
      </c>
      <c r="M30" s="6">
        <f t="shared" si="3"/>
        <v>758.2</v>
      </c>
      <c r="N30" s="29">
        <f t="shared" si="3"/>
        <v>127.43</v>
      </c>
      <c r="O30" s="6">
        <f t="shared" si="3"/>
        <v>384.14</v>
      </c>
      <c r="P30" s="25">
        <f t="shared" si="3"/>
        <v>3.12</v>
      </c>
      <c r="Q30" s="25">
        <f>Q11+Q20+Q29</f>
        <v>855.05899999999997</v>
      </c>
      <c r="R30" s="58">
        <f>R11+R20+R29</f>
        <v>520.99733333333336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56.625" style="11" customWidth="1"/>
    <col min="3" max="3" width="9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41990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基礎データ!B50</f>
        <v>あらびきチョリソー(パン）</v>
      </c>
      <c r="C3" s="40"/>
      <c r="D3" s="40"/>
      <c r="E3" s="42">
        <f>基礎データ!F50</f>
        <v>299</v>
      </c>
      <c r="F3" s="39">
        <f>基礎データ!G50</f>
        <v>8.1999999999999993</v>
      </c>
      <c r="G3" s="39">
        <f>基礎データ!H50</f>
        <v>14.3</v>
      </c>
      <c r="H3" s="39">
        <f>基礎データ!I50</f>
        <v>33.6</v>
      </c>
      <c r="I3" s="39">
        <f>基礎データ!J50</f>
        <v>1.5</v>
      </c>
      <c r="J3" s="39">
        <f>基礎データ!K50</f>
        <v>35.1</v>
      </c>
      <c r="K3" s="39">
        <f>基礎データ!L50</f>
        <v>653</v>
      </c>
      <c r="L3" s="39">
        <f>基礎データ!M50</f>
        <v>1.7</v>
      </c>
      <c r="M3" s="39">
        <f>基礎データ!N50</f>
        <v>0</v>
      </c>
      <c r="N3" s="39">
        <f>基礎データ!O50</f>
        <v>0</v>
      </c>
      <c r="O3" s="39">
        <f>基礎データ!P50</f>
        <v>0</v>
      </c>
      <c r="P3" s="39">
        <f>基礎データ!Q50</f>
        <v>0</v>
      </c>
      <c r="Q3" s="39">
        <f>基礎データ!R50</f>
        <v>0</v>
      </c>
      <c r="R3" s="71">
        <f>基礎データ!S50</f>
        <v>98</v>
      </c>
    </row>
    <row r="4" spans="1:18" ht="18" customHeight="1">
      <c r="A4" s="205"/>
      <c r="B4" s="10" t="str">
        <f>基礎データ!B368</f>
        <v>緑茶ティーバッグ　2g×40入</v>
      </c>
      <c r="C4" s="23"/>
      <c r="D4" s="23"/>
      <c r="E4" s="16">
        <f>基礎データ!F368</f>
        <v>1</v>
      </c>
      <c r="F4" s="14">
        <f>基礎データ!G368</f>
        <v>0</v>
      </c>
      <c r="G4" s="14">
        <f>基礎データ!H368</f>
        <v>0.2</v>
      </c>
      <c r="H4" s="14">
        <f>基礎データ!I368</f>
        <v>0</v>
      </c>
      <c r="I4" s="14">
        <f>基礎データ!J368</f>
        <v>0</v>
      </c>
      <c r="J4" s="14">
        <f>基礎データ!K368</f>
        <v>0</v>
      </c>
      <c r="K4" s="14">
        <f>基礎データ!L368</f>
        <v>2</v>
      </c>
      <c r="L4" s="14">
        <f>基礎データ!M368</f>
        <v>0</v>
      </c>
      <c r="M4" s="14">
        <f>基礎データ!N368</f>
        <v>0</v>
      </c>
      <c r="N4" s="14">
        <f>基礎データ!O368</f>
        <v>0</v>
      </c>
      <c r="O4" s="14">
        <f>基礎データ!P368</f>
        <v>0</v>
      </c>
      <c r="P4" s="14">
        <f>基礎データ!Q368</f>
        <v>0</v>
      </c>
      <c r="Q4" s="14">
        <f>基礎データ!R368</f>
        <v>100</v>
      </c>
      <c r="R4" s="19">
        <f>基礎データ!S368</f>
        <v>4.95</v>
      </c>
    </row>
    <row r="5" spans="1:18" ht="18" customHeight="1">
      <c r="A5" s="205"/>
      <c r="B5" s="10"/>
      <c r="C5" s="23"/>
      <c r="D5" s="23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9"/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300</v>
      </c>
      <c r="F11" s="38">
        <f t="shared" ref="F11:P11" si="0">SUM(F3:F10)</f>
        <v>8.1999999999999993</v>
      </c>
      <c r="G11" s="36">
        <f t="shared" si="0"/>
        <v>14.5</v>
      </c>
      <c r="H11" s="36">
        <f t="shared" si="0"/>
        <v>33.6</v>
      </c>
      <c r="I11" s="36">
        <f t="shared" si="0"/>
        <v>1.5</v>
      </c>
      <c r="J11" s="36">
        <f t="shared" si="0"/>
        <v>35.1</v>
      </c>
      <c r="K11" s="36">
        <f>SUM(K3:K10)</f>
        <v>655</v>
      </c>
      <c r="L11" s="37">
        <f>SUM(L3:L10)</f>
        <v>1.7</v>
      </c>
      <c r="M11" s="36">
        <f t="shared" si="0"/>
        <v>0</v>
      </c>
      <c r="N11" s="38">
        <f t="shared" si="0"/>
        <v>0</v>
      </c>
      <c r="O11" s="36">
        <f t="shared" si="0"/>
        <v>0</v>
      </c>
      <c r="P11" s="37">
        <f t="shared" si="0"/>
        <v>0</v>
      </c>
      <c r="Q11" s="37">
        <f>SUM(Q3:Q10)</f>
        <v>100</v>
      </c>
      <c r="R11" s="57">
        <f>SUM(R3:R10)</f>
        <v>102.95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基礎データ!B159</f>
        <v>アジフライセット,ブロッコリの卵ソースがけ、きんぴらごぼう</v>
      </c>
      <c r="C13" s="23"/>
      <c r="D13" s="23"/>
      <c r="E13" s="16">
        <f>基礎データ!F159</f>
        <v>376</v>
      </c>
      <c r="F13" s="14">
        <f>基礎データ!G159</f>
        <v>15</v>
      </c>
      <c r="G13" s="14">
        <f>基礎データ!H159</f>
        <v>21.5</v>
      </c>
      <c r="H13" s="14">
        <f>基礎データ!I159</f>
        <v>29</v>
      </c>
      <c r="I13" s="14">
        <f>基礎データ!J159</f>
        <v>3.3</v>
      </c>
      <c r="J13" s="14">
        <f>基礎データ!K159</f>
        <v>32.299999999999997</v>
      </c>
      <c r="K13" s="14">
        <f>基礎データ!L159</f>
        <v>708</v>
      </c>
      <c r="L13" s="14">
        <f>基礎データ!M159</f>
        <v>1.8</v>
      </c>
      <c r="M13" s="14">
        <f>基礎データ!N159</f>
        <v>0</v>
      </c>
      <c r="N13" s="14">
        <f>基礎データ!O159</f>
        <v>0</v>
      </c>
      <c r="O13" s="14">
        <f>基礎データ!P159</f>
        <v>0</v>
      </c>
      <c r="P13" s="14">
        <f>基礎データ!Q159</f>
        <v>0</v>
      </c>
      <c r="Q13" s="14">
        <f>基礎データ!R159</f>
        <v>0</v>
      </c>
      <c r="R13" s="19">
        <f>基礎データ!S159</f>
        <v>298</v>
      </c>
    </row>
    <row r="14" spans="1:18" ht="18" customHeight="1">
      <c r="A14" s="205"/>
      <c r="B14" s="9" t="str">
        <f>基礎データ!B373</f>
        <v>オリジナルブレンドレギュラーコーヒー</v>
      </c>
      <c r="C14" s="23"/>
      <c r="D14" s="23"/>
      <c r="E14" s="16">
        <f>基礎データ!F373</f>
        <v>4</v>
      </c>
      <c r="F14" s="14">
        <f>基礎データ!G373</f>
        <v>0.4</v>
      </c>
      <c r="G14" s="14">
        <f>基礎データ!H373</f>
        <v>0</v>
      </c>
      <c r="H14" s="14">
        <f>基礎データ!I373</f>
        <v>0.6</v>
      </c>
      <c r="I14" s="14">
        <f>基礎データ!J373</f>
        <v>0.1</v>
      </c>
      <c r="J14" s="14">
        <f>基礎データ!K373</f>
        <v>0</v>
      </c>
      <c r="K14" s="14">
        <f>基礎データ!L373</f>
        <v>8</v>
      </c>
      <c r="L14" s="14">
        <f>基礎データ!M373</f>
        <v>2.0320000000000001E-2</v>
      </c>
      <c r="M14" s="14">
        <f>基礎データ!N373</f>
        <v>0</v>
      </c>
      <c r="N14" s="14">
        <f>基礎データ!O373</f>
        <v>0</v>
      </c>
      <c r="O14" s="14">
        <f>基礎データ!P373</f>
        <v>0</v>
      </c>
      <c r="P14" s="14">
        <f>基礎データ!Q373</f>
        <v>0</v>
      </c>
      <c r="Q14" s="14">
        <f>基礎データ!R373</f>
        <v>100</v>
      </c>
      <c r="R14" s="19">
        <f>基礎データ!S373</f>
        <v>8.6088888888888793</v>
      </c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48"/>
      <c r="M15" s="33"/>
      <c r="N15" s="33"/>
      <c r="O15" s="33"/>
      <c r="P15" s="48"/>
      <c r="Q15" s="48"/>
      <c r="R15" s="72"/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716</v>
      </c>
      <c r="F20" s="47">
        <f t="shared" ref="F20:P20" si="1">SUM(F12:F19)</f>
        <v>20.399999999999999</v>
      </c>
      <c r="G20" s="46">
        <f t="shared" si="1"/>
        <v>22.1</v>
      </c>
      <c r="H20" s="46">
        <f t="shared" si="1"/>
        <v>29.6</v>
      </c>
      <c r="I20" s="46">
        <f t="shared" si="1"/>
        <v>3.4</v>
      </c>
      <c r="J20" s="46">
        <f t="shared" si="1"/>
        <v>106.5</v>
      </c>
      <c r="K20" s="46">
        <f>SUM(K12:K19)</f>
        <v>718</v>
      </c>
      <c r="L20" s="62">
        <f>SUM(L12:L19)</f>
        <v>1.84032</v>
      </c>
      <c r="M20" s="46">
        <f t="shared" si="1"/>
        <v>58</v>
      </c>
      <c r="N20" s="47">
        <f t="shared" si="1"/>
        <v>6</v>
      </c>
      <c r="O20" s="46">
        <f t="shared" si="1"/>
        <v>68</v>
      </c>
      <c r="P20" s="62">
        <f t="shared" si="1"/>
        <v>0.2</v>
      </c>
      <c r="Q20" s="62">
        <f>SUM(Q12:Q19)</f>
        <v>230</v>
      </c>
      <c r="R20" s="57">
        <f>SUM(R12:R19)</f>
        <v>344.1058888888889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基礎データ!B205</f>
        <v>ポークステーキ</v>
      </c>
      <c r="C22" s="23"/>
      <c r="D22" s="23"/>
      <c r="E22" s="16">
        <f>基礎データ!F205</f>
        <v>161</v>
      </c>
      <c r="F22" s="14">
        <f>基礎データ!G205</f>
        <v>10.6</v>
      </c>
      <c r="G22" s="14">
        <f>基礎データ!H205</f>
        <v>10.7</v>
      </c>
      <c r="H22" s="14">
        <f>基礎データ!I205</f>
        <v>0</v>
      </c>
      <c r="I22" s="14">
        <f>基礎データ!J205</f>
        <v>0</v>
      </c>
      <c r="J22" s="14">
        <f>基礎データ!K205</f>
        <v>4.5</v>
      </c>
      <c r="K22" s="14">
        <f>基礎データ!L205</f>
        <v>0</v>
      </c>
      <c r="L22" s="14">
        <f>基礎データ!M205</f>
        <v>0.7</v>
      </c>
      <c r="M22" s="14">
        <f>基礎データ!N205</f>
        <v>0</v>
      </c>
      <c r="N22" s="14">
        <f>基礎データ!O205</f>
        <v>0</v>
      </c>
      <c r="O22" s="14">
        <f>基礎データ!P205</f>
        <v>0</v>
      </c>
      <c r="P22" s="14">
        <f>基礎データ!Q205</f>
        <v>0</v>
      </c>
      <c r="Q22" s="14">
        <f>基礎データ!R205</f>
        <v>73</v>
      </c>
      <c r="R22" s="19">
        <f>基礎データ!S205</f>
        <v>0</v>
      </c>
    </row>
    <row r="23" spans="1:18" ht="18" customHeight="1">
      <c r="A23" s="205"/>
      <c r="B23" s="10" t="str">
        <f>基礎データ!B191</f>
        <v>ゆで卵</v>
      </c>
      <c r="C23" s="23"/>
      <c r="D23" s="23"/>
      <c r="E23" s="16">
        <f>基礎データ!F191</f>
        <v>98</v>
      </c>
      <c r="F23" s="14">
        <f>基礎データ!G191</f>
        <v>7.38</v>
      </c>
      <c r="G23" s="14">
        <f>基礎データ!H191</f>
        <v>7.02</v>
      </c>
      <c r="H23" s="14">
        <f>基礎データ!I191</f>
        <v>0</v>
      </c>
      <c r="I23" s="14">
        <f>基礎データ!J191</f>
        <v>0</v>
      </c>
      <c r="J23" s="14">
        <f>基礎データ!K191</f>
        <v>0.12</v>
      </c>
      <c r="K23" s="14">
        <f>基礎データ!L191</f>
        <v>66</v>
      </c>
      <c r="L23" s="14">
        <f>基礎データ!M191</f>
        <v>0.18</v>
      </c>
      <c r="M23" s="14">
        <f>基礎データ!N191</f>
        <v>60</v>
      </c>
      <c r="N23" s="14">
        <f>基礎データ!O191</f>
        <v>33</v>
      </c>
      <c r="O23" s="14">
        <f>基礎データ!P191</f>
        <v>120</v>
      </c>
      <c r="P23" s="14">
        <f>基礎データ!Q191</f>
        <v>1.32</v>
      </c>
      <c r="Q23" s="14">
        <f>基礎データ!R191</f>
        <v>70</v>
      </c>
      <c r="R23" s="19">
        <f>基礎データ!S191</f>
        <v>25</v>
      </c>
    </row>
    <row r="24" spans="1:18" ht="18" customHeight="1">
      <c r="A24" s="205"/>
      <c r="B24" s="10"/>
      <c r="C24" s="23"/>
      <c r="D24" s="23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72"/>
    </row>
    <row r="25" spans="1:18" ht="18" customHeight="1">
      <c r="A25" s="205"/>
      <c r="B25" s="9"/>
      <c r="C25" s="171"/>
      <c r="D25" s="171"/>
      <c r="E25" s="172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73"/>
    </row>
    <row r="26" spans="1:18" ht="18" customHeight="1">
      <c r="A26" s="205"/>
      <c r="B26" s="9"/>
      <c r="C26" s="171"/>
      <c r="D26" s="171"/>
      <c r="E26" s="17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74"/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595</v>
      </c>
      <c r="F29" s="28">
        <f t="shared" ref="F29:P29" si="2">SUM(F21:F28)</f>
        <v>22.98</v>
      </c>
      <c r="G29" s="13">
        <f t="shared" si="2"/>
        <v>18.32</v>
      </c>
      <c r="H29" s="13">
        <f t="shared" si="2"/>
        <v>0</v>
      </c>
      <c r="I29" s="13">
        <f t="shared" si="2"/>
        <v>0</v>
      </c>
      <c r="J29" s="13">
        <f t="shared" si="2"/>
        <v>78.820000000000007</v>
      </c>
      <c r="K29" s="13">
        <f>SUM(K21:K28)</f>
        <v>68</v>
      </c>
      <c r="L29" s="24">
        <f>SUM(L21:L28)</f>
        <v>0.89999999999999991</v>
      </c>
      <c r="M29" s="13">
        <f t="shared" si="2"/>
        <v>118</v>
      </c>
      <c r="N29" s="28">
        <f t="shared" si="2"/>
        <v>39</v>
      </c>
      <c r="O29" s="13">
        <f t="shared" si="2"/>
        <v>188</v>
      </c>
      <c r="P29" s="24">
        <f t="shared" si="2"/>
        <v>1.52</v>
      </c>
      <c r="Q29" s="24">
        <f>SUM(Q21:Q28)</f>
        <v>273</v>
      </c>
      <c r="R29" s="57">
        <f>SUM(R21:R28)</f>
        <v>62.497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1611</v>
      </c>
      <c r="F30" s="29">
        <f t="shared" ref="F30:P30" si="3">F11+F20+F29</f>
        <v>51.58</v>
      </c>
      <c r="G30" s="6">
        <f t="shared" si="3"/>
        <v>54.92</v>
      </c>
      <c r="H30" s="6">
        <f t="shared" si="3"/>
        <v>63.2</v>
      </c>
      <c r="I30" s="6">
        <f t="shared" si="3"/>
        <v>4.9000000000000004</v>
      </c>
      <c r="J30" s="6">
        <f t="shared" si="3"/>
        <v>220.42000000000002</v>
      </c>
      <c r="K30" s="6">
        <f>K11+K20+K29</f>
        <v>1441</v>
      </c>
      <c r="L30" s="25">
        <f>L11+L20+L29</f>
        <v>4.4403199999999998</v>
      </c>
      <c r="M30" s="6">
        <f t="shared" si="3"/>
        <v>176</v>
      </c>
      <c r="N30" s="29">
        <f t="shared" si="3"/>
        <v>45</v>
      </c>
      <c r="O30" s="6">
        <f t="shared" si="3"/>
        <v>256</v>
      </c>
      <c r="P30" s="25">
        <f t="shared" si="3"/>
        <v>1.72</v>
      </c>
      <c r="Q30" s="25">
        <f>Q11+Q20+Q29</f>
        <v>603</v>
      </c>
      <c r="R30" s="58">
        <f>R11+R20+R29</f>
        <v>509.5528888888889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42.75" style="11" customWidth="1"/>
    <col min="3" max="3" width="7.625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41991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基礎データ!B52</f>
        <v>コーンマヨ</v>
      </c>
      <c r="C3" s="40"/>
      <c r="D3" s="40"/>
      <c r="E3" s="42">
        <f>基礎データ!F50</f>
        <v>299</v>
      </c>
      <c r="F3" s="42">
        <f>基礎データ!G50</f>
        <v>8.1999999999999993</v>
      </c>
      <c r="G3" s="42">
        <f>基礎データ!H50</f>
        <v>14.3</v>
      </c>
      <c r="H3" s="42">
        <f>基礎データ!I50</f>
        <v>33.6</v>
      </c>
      <c r="I3" s="42">
        <f>基礎データ!J50</f>
        <v>1.5</v>
      </c>
      <c r="J3" s="42">
        <f>基礎データ!K50</f>
        <v>35.1</v>
      </c>
      <c r="K3" s="42">
        <f>基礎データ!L50</f>
        <v>653</v>
      </c>
      <c r="L3" s="42">
        <f>基礎データ!M50</f>
        <v>1.7</v>
      </c>
      <c r="M3" s="42">
        <f>基礎データ!N50</f>
        <v>0</v>
      </c>
      <c r="N3" s="42">
        <f>基礎データ!O50</f>
        <v>0</v>
      </c>
      <c r="O3" s="42">
        <f>基礎データ!P50</f>
        <v>0</v>
      </c>
      <c r="P3" s="42">
        <f>基礎データ!Q50</f>
        <v>0</v>
      </c>
      <c r="Q3" s="42">
        <f>基礎データ!R50</f>
        <v>0</v>
      </c>
      <c r="R3" s="71">
        <f>基礎データ!S50</f>
        <v>98</v>
      </c>
    </row>
    <row r="4" spans="1:18" ht="18" customHeight="1">
      <c r="A4" s="205"/>
      <c r="B4" s="10"/>
      <c r="C4" s="23"/>
      <c r="D4" s="23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9"/>
    </row>
    <row r="5" spans="1:18" ht="18" customHeight="1">
      <c r="A5" s="205"/>
      <c r="B5" s="10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9"/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48"/>
      <c r="M6" s="33"/>
      <c r="N6" s="33"/>
      <c r="O6" s="33"/>
      <c r="P6" s="48"/>
      <c r="Q6" s="48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299</v>
      </c>
      <c r="F11" s="38">
        <f t="shared" ref="F11:P11" si="0">SUM(F3:F10)</f>
        <v>8.1999999999999993</v>
      </c>
      <c r="G11" s="36">
        <f t="shared" si="0"/>
        <v>14.3</v>
      </c>
      <c r="H11" s="36">
        <f t="shared" si="0"/>
        <v>33.6</v>
      </c>
      <c r="I11" s="36">
        <f t="shared" si="0"/>
        <v>1.5</v>
      </c>
      <c r="J11" s="36">
        <f t="shared" si="0"/>
        <v>35.1</v>
      </c>
      <c r="K11" s="36">
        <f>SUM(K3:K10)</f>
        <v>653</v>
      </c>
      <c r="L11" s="37">
        <f>SUM(L3:L10)</f>
        <v>1.7</v>
      </c>
      <c r="M11" s="36">
        <f t="shared" si="0"/>
        <v>0</v>
      </c>
      <c r="N11" s="38">
        <f t="shared" si="0"/>
        <v>0</v>
      </c>
      <c r="O11" s="36">
        <f t="shared" si="0"/>
        <v>0</v>
      </c>
      <c r="P11" s="37">
        <f t="shared" si="0"/>
        <v>0</v>
      </c>
      <c r="Q11" s="37">
        <f>SUM(Q3:Q10)</f>
        <v>0</v>
      </c>
      <c r="R11" s="57">
        <f>SUM(R3:R10)</f>
        <v>98</v>
      </c>
    </row>
    <row r="12" spans="1:18" ht="18" customHeight="1">
      <c r="A12" s="207" t="s">
        <v>2</v>
      </c>
      <c r="B12" s="7" t="str">
        <f>基礎データ!B51</f>
        <v>あらびきウインナーパン</v>
      </c>
      <c r="C12" s="40"/>
      <c r="D12" s="40">
        <v>1</v>
      </c>
      <c r="E12" s="18">
        <f>基礎データ!F51</f>
        <v>345</v>
      </c>
      <c r="F12" s="17">
        <f>基礎データ!G51</f>
        <v>10.199999999999999</v>
      </c>
      <c r="G12" s="17">
        <f>基礎データ!H51</f>
        <v>20</v>
      </c>
      <c r="H12" s="17">
        <f>基礎データ!I51</f>
        <v>30.3</v>
      </c>
      <c r="I12" s="17">
        <f>基礎データ!J51</f>
        <v>1.3</v>
      </c>
      <c r="J12" s="17">
        <f>基礎データ!K51</f>
        <v>31.6</v>
      </c>
      <c r="K12" s="17">
        <f>基礎データ!L51</f>
        <v>697</v>
      </c>
      <c r="L12" s="17">
        <f>基礎データ!M51</f>
        <v>1.8</v>
      </c>
      <c r="M12" s="17">
        <f>基礎データ!N51</f>
        <v>0</v>
      </c>
      <c r="N12" s="17">
        <f>基礎データ!O51</f>
        <v>0</v>
      </c>
      <c r="O12" s="17">
        <f>基礎データ!P51</f>
        <v>0</v>
      </c>
      <c r="P12" s="17">
        <f>基礎データ!Q51</f>
        <v>0</v>
      </c>
      <c r="Q12" s="17">
        <f>基礎データ!R51</f>
        <v>0</v>
      </c>
      <c r="R12" s="71">
        <f>基礎データ!S51</f>
        <v>98</v>
      </c>
    </row>
    <row r="13" spans="1:18" ht="18" customHeight="1">
      <c r="A13" s="205"/>
      <c r="B13" s="9" t="str">
        <f>基礎データ!B260</f>
        <v>いかリングフライ</v>
      </c>
      <c r="C13" s="23"/>
      <c r="D13" s="23"/>
      <c r="E13" s="16">
        <f>基礎データ!F260/2</f>
        <v>69</v>
      </c>
      <c r="F13" s="14">
        <f>基礎データ!G260/2</f>
        <v>4.9000000000000004</v>
      </c>
      <c r="G13" s="14">
        <f>基礎データ!H260/2</f>
        <v>0.6</v>
      </c>
      <c r="H13" s="14">
        <f>基礎データ!I260/2</f>
        <v>10.75</v>
      </c>
      <c r="I13" s="14">
        <f>基礎データ!J260/2</f>
        <v>0.4</v>
      </c>
      <c r="J13" s="14">
        <f>基礎データ!K260/2</f>
        <v>0</v>
      </c>
      <c r="K13" s="14">
        <f>基礎データ!L260/2</f>
        <v>185.5</v>
      </c>
      <c r="L13" s="14">
        <f>基礎データ!M260/2</f>
        <v>0.45</v>
      </c>
      <c r="M13" s="14">
        <f>基礎データ!N260/2</f>
        <v>0</v>
      </c>
      <c r="N13" s="14">
        <f>基礎データ!O260/2</f>
        <v>0</v>
      </c>
      <c r="O13" s="14">
        <f>基礎データ!P260/2</f>
        <v>0</v>
      </c>
      <c r="P13" s="14">
        <f>基礎データ!Q260/2</f>
        <v>0</v>
      </c>
      <c r="Q13" s="14">
        <f>基礎データ!R260/2</f>
        <v>0</v>
      </c>
      <c r="R13" s="19">
        <f>基礎データ!S260/2</f>
        <v>0</v>
      </c>
    </row>
    <row r="14" spans="1:18" ht="18" customHeight="1">
      <c r="A14" s="205"/>
      <c r="B14" s="9" t="str">
        <f>基礎データ!B287</f>
        <v>フレンチフライポテト（皮付きナチュラルカット）</v>
      </c>
      <c r="C14" s="23"/>
      <c r="D14" s="23"/>
      <c r="E14" s="16">
        <f>基礎データ!F287/2</f>
        <v>55.5</v>
      </c>
      <c r="F14" s="14">
        <f>基礎データ!G287/2</f>
        <v>1.1499999999999999</v>
      </c>
      <c r="G14" s="14">
        <f>基礎データ!H287/2</f>
        <v>1.55</v>
      </c>
      <c r="H14" s="14">
        <f>基礎データ!I287/2</f>
        <v>8.6999999999999993</v>
      </c>
      <c r="I14" s="14">
        <f>基礎データ!J287/2</f>
        <v>1.1000000000000001</v>
      </c>
      <c r="J14" s="14">
        <f>基礎データ!K287/2</f>
        <v>0</v>
      </c>
      <c r="K14" s="14">
        <f>基礎データ!L287/2</f>
        <v>18.5</v>
      </c>
      <c r="L14" s="14">
        <f>基礎データ!M287/2</f>
        <v>0</v>
      </c>
      <c r="M14" s="14">
        <f>基礎データ!N287/2</f>
        <v>0</v>
      </c>
      <c r="N14" s="14">
        <f>基礎データ!O287/2</f>
        <v>0</v>
      </c>
      <c r="O14" s="14">
        <f>基礎データ!P287/2</f>
        <v>0</v>
      </c>
      <c r="P14" s="14">
        <f>基礎データ!Q287/2</f>
        <v>0</v>
      </c>
      <c r="Q14" s="14">
        <f>基礎データ!R287/2</f>
        <v>0</v>
      </c>
      <c r="R14" s="19">
        <f>基礎データ!S287/2</f>
        <v>24.7222222222222</v>
      </c>
    </row>
    <row r="15" spans="1:18" ht="18" customHeight="1">
      <c r="A15" s="205"/>
      <c r="B15" s="10" t="str">
        <f>基礎データ!B373</f>
        <v>オリジナルブレンドレギュラーコーヒー</v>
      </c>
      <c r="C15" s="23"/>
      <c r="D15" s="23"/>
      <c r="E15" s="32">
        <f>基礎データ!F373</f>
        <v>4</v>
      </c>
      <c r="F15" s="33">
        <f>基礎データ!G373</f>
        <v>0.4</v>
      </c>
      <c r="G15" s="33">
        <f>基礎データ!H373</f>
        <v>0</v>
      </c>
      <c r="H15" s="33">
        <f>基礎データ!I373</f>
        <v>0.6</v>
      </c>
      <c r="I15" s="33">
        <f>基礎データ!J373</f>
        <v>0.1</v>
      </c>
      <c r="J15" s="33">
        <f>基礎データ!K373</f>
        <v>0</v>
      </c>
      <c r="K15" s="33">
        <f>基礎データ!L373</f>
        <v>8</v>
      </c>
      <c r="L15" s="33">
        <f>基礎データ!M373</f>
        <v>2.0320000000000001E-2</v>
      </c>
      <c r="M15" s="33">
        <f>基礎データ!N373</f>
        <v>0</v>
      </c>
      <c r="N15" s="33">
        <f>基礎データ!O373</f>
        <v>0</v>
      </c>
      <c r="O15" s="33">
        <f>基礎データ!P373</f>
        <v>0</v>
      </c>
      <c r="P15" s="33">
        <f>基礎データ!Q373</f>
        <v>0</v>
      </c>
      <c r="Q15" s="33">
        <f>基礎データ!R373</f>
        <v>100</v>
      </c>
      <c r="R15" s="72">
        <f>基礎データ!S373</f>
        <v>8.6088888888888793</v>
      </c>
    </row>
    <row r="16" spans="1:18" ht="18" customHeight="1">
      <c r="A16" s="205"/>
      <c r="B16" s="9" t="str">
        <f>基礎データ!B401</f>
        <v>りんご(M1個）</v>
      </c>
      <c r="C16" s="23"/>
      <c r="D16" s="23"/>
      <c r="E16" s="16">
        <f>基礎データ!F401</f>
        <v>138</v>
      </c>
      <c r="F16" s="14">
        <f>基礎データ!G401</f>
        <v>0.51</v>
      </c>
      <c r="G16" s="14">
        <f>基礎データ!H401</f>
        <v>0.26</v>
      </c>
      <c r="H16" s="14">
        <f>基礎データ!I401</f>
        <v>0</v>
      </c>
      <c r="I16" s="14">
        <f>基礎データ!J401</f>
        <v>3.83</v>
      </c>
      <c r="J16" s="14">
        <f>基礎データ!K401</f>
        <v>37.229999999999997</v>
      </c>
      <c r="K16" s="14">
        <f>基礎データ!L401</f>
        <v>0</v>
      </c>
      <c r="L16" s="14">
        <f>基礎データ!M401</f>
        <v>0</v>
      </c>
      <c r="M16" s="14">
        <f>基礎データ!N401</f>
        <v>280.5</v>
      </c>
      <c r="N16" s="14">
        <f>基礎データ!O401</f>
        <v>7.65</v>
      </c>
      <c r="O16" s="14">
        <f>基礎データ!P401</f>
        <v>25.5</v>
      </c>
      <c r="P16" s="14">
        <f>基礎データ!Q401</f>
        <v>0</v>
      </c>
      <c r="Q16" s="14">
        <f>基礎データ!R401</f>
        <v>214.2</v>
      </c>
      <c r="R16" s="19">
        <f>基礎データ!S401</f>
        <v>107.25</v>
      </c>
    </row>
    <row r="17" spans="1:18" ht="18" customHeight="1">
      <c r="A17" s="205"/>
      <c r="B17" s="9" t="str">
        <f>基礎データ!B108</f>
        <v>あら挽きソーセージのミニピザ3枚入り</v>
      </c>
      <c r="C17" s="171"/>
      <c r="D17" s="171"/>
      <c r="E17" s="172">
        <f>基礎データ!F108/2</f>
        <v>82</v>
      </c>
      <c r="F17" s="35">
        <f>基礎データ!G108/2</f>
        <v>3</v>
      </c>
      <c r="G17" s="35">
        <f>基礎データ!H108/2</f>
        <v>2.75</v>
      </c>
      <c r="H17" s="35">
        <f>基礎データ!I108/2</f>
        <v>0</v>
      </c>
      <c r="I17" s="35">
        <f>基礎データ!J108/2</f>
        <v>0</v>
      </c>
      <c r="J17" s="35">
        <f>基礎データ!K108/2</f>
        <v>11.25</v>
      </c>
      <c r="K17" s="35">
        <f>基礎データ!L108/2</f>
        <v>145</v>
      </c>
      <c r="L17" s="35">
        <f>基礎データ!M108/2</f>
        <v>0.35</v>
      </c>
      <c r="M17" s="35">
        <f>基礎データ!N108/2</f>
        <v>0</v>
      </c>
      <c r="N17" s="35">
        <f>基礎データ!O108/2</f>
        <v>0</v>
      </c>
      <c r="O17" s="35">
        <f>基礎データ!P108/2</f>
        <v>0</v>
      </c>
      <c r="P17" s="35">
        <f>基礎データ!Q108/2</f>
        <v>0</v>
      </c>
      <c r="Q17" s="35">
        <f>基礎データ!R108/2</f>
        <v>0</v>
      </c>
      <c r="R17" s="73">
        <f>基礎データ!S108/2</f>
        <v>50</v>
      </c>
    </row>
    <row r="18" spans="1:18" ht="18" customHeight="1">
      <c r="A18" s="205"/>
      <c r="B18" s="172" t="str">
        <f>基礎データ!B403</f>
        <v>みかん</v>
      </c>
      <c r="C18" s="197"/>
      <c r="D18" s="197"/>
      <c r="E18" s="172">
        <f>基礎データ!F403</f>
        <v>34</v>
      </c>
      <c r="F18" s="35">
        <f>基礎データ!G403</f>
        <v>0.53</v>
      </c>
      <c r="G18" s="35">
        <f>基礎データ!H403</f>
        <v>0.08</v>
      </c>
      <c r="H18" s="35">
        <f>基礎データ!I403</f>
        <v>0</v>
      </c>
      <c r="I18" s="35">
        <f>基礎データ!J403</f>
        <v>0.3</v>
      </c>
      <c r="J18" s="35">
        <f>基礎データ!K403</f>
        <v>8.6300000000000008</v>
      </c>
      <c r="K18" s="35">
        <f>基礎データ!L403</f>
        <v>0.75</v>
      </c>
      <c r="L18" s="35">
        <f>基礎データ!M403</f>
        <v>0</v>
      </c>
      <c r="M18" s="35">
        <f>基礎データ!N403</f>
        <v>112.5</v>
      </c>
      <c r="N18" s="35">
        <f>基礎データ!O403</f>
        <v>11.25</v>
      </c>
      <c r="O18" s="35">
        <f>基礎データ!P403</f>
        <v>11.25</v>
      </c>
      <c r="P18" s="35">
        <f>基礎データ!Q403</f>
        <v>0.08</v>
      </c>
      <c r="Q18" s="35">
        <f>基礎データ!R403</f>
        <v>65.25</v>
      </c>
      <c r="R18" s="73">
        <f>基礎データ!S403</f>
        <v>0</v>
      </c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727.5</v>
      </c>
      <c r="F20" s="47">
        <f t="shared" ref="F20:P20" si="1">SUM(F12:F19)</f>
        <v>20.69</v>
      </c>
      <c r="G20" s="46">
        <f t="shared" si="1"/>
        <v>25.240000000000002</v>
      </c>
      <c r="H20" s="46">
        <f t="shared" si="1"/>
        <v>50.35</v>
      </c>
      <c r="I20" s="46">
        <f t="shared" si="1"/>
        <v>7.03</v>
      </c>
      <c r="J20" s="46">
        <f t="shared" si="1"/>
        <v>88.71</v>
      </c>
      <c r="K20" s="46">
        <f>SUM(K12:K19)</f>
        <v>1054.75</v>
      </c>
      <c r="L20" s="62">
        <f>SUM(L12:L19)</f>
        <v>2.62032</v>
      </c>
      <c r="M20" s="46">
        <f t="shared" si="1"/>
        <v>393</v>
      </c>
      <c r="N20" s="47">
        <f t="shared" si="1"/>
        <v>18.899999999999999</v>
      </c>
      <c r="O20" s="46">
        <f t="shared" si="1"/>
        <v>36.75</v>
      </c>
      <c r="P20" s="62">
        <f t="shared" si="1"/>
        <v>0.08</v>
      </c>
      <c r="Q20" s="62">
        <f>SUM(Q12:Q19)</f>
        <v>379.45</v>
      </c>
      <c r="R20" s="57">
        <f>SUM(R12:R19)</f>
        <v>288.58111111111111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8">
        <f>基礎データ!G2</f>
        <v>5</v>
      </c>
      <c r="G21" s="18">
        <f>基礎データ!H2</f>
        <v>0.6</v>
      </c>
      <c r="H21" s="18">
        <f>基礎データ!I2</f>
        <v>0</v>
      </c>
      <c r="I21" s="18">
        <f>基礎データ!J2</f>
        <v>0</v>
      </c>
      <c r="J21" s="18">
        <f>基礎データ!K2</f>
        <v>74.2</v>
      </c>
      <c r="K21" s="18">
        <f>基礎データ!L2</f>
        <v>2</v>
      </c>
      <c r="L21" s="18">
        <f>基礎データ!M2</f>
        <v>0.02</v>
      </c>
      <c r="M21" s="18">
        <f>基礎データ!N2</f>
        <v>58</v>
      </c>
      <c r="N21" s="18">
        <f>基礎データ!O2</f>
        <v>6</v>
      </c>
      <c r="O21" s="18">
        <f>基礎データ!P2</f>
        <v>68</v>
      </c>
      <c r="P21" s="18">
        <f>基礎データ!Q2</f>
        <v>0.2</v>
      </c>
      <c r="Q21" s="18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基礎データ!B268</f>
        <v>まだらのムニエル</v>
      </c>
      <c r="C22" s="23"/>
      <c r="D22" s="2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9"/>
    </row>
    <row r="23" spans="1:18" ht="18" customHeight="1">
      <c r="A23" s="205"/>
      <c r="B23" s="10" t="str">
        <f>基礎データ!B260</f>
        <v>いかリングフライ</v>
      </c>
      <c r="C23" s="23"/>
      <c r="D23" s="23"/>
      <c r="E23" s="16">
        <f>基礎データ!F260</f>
        <v>138</v>
      </c>
      <c r="F23" s="16">
        <f>基礎データ!G260</f>
        <v>9.8000000000000007</v>
      </c>
      <c r="G23" s="16">
        <f>基礎データ!H260</f>
        <v>1.2</v>
      </c>
      <c r="H23" s="16">
        <f>基礎データ!I260</f>
        <v>21.5</v>
      </c>
      <c r="I23" s="16">
        <f>基礎データ!J260</f>
        <v>0.8</v>
      </c>
      <c r="J23" s="16">
        <f>基礎データ!K260</f>
        <v>0</v>
      </c>
      <c r="K23" s="16">
        <f>基礎データ!L260</f>
        <v>371</v>
      </c>
      <c r="L23" s="16">
        <f>基礎データ!M260</f>
        <v>0.9</v>
      </c>
      <c r="M23" s="16">
        <f>基礎データ!N260</f>
        <v>0</v>
      </c>
      <c r="N23" s="16">
        <f>基礎データ!O260</f>
        <v>0</v>
      </c>
      <c r="O23" s="16">
        <f>基礎データ!P260</f>
        <v>0</v>
      </c>
      <c r="P23" s="16">
        <f>基礎データ!Q260</f>
        <v>0</v>
      </c>
      <c r="Q23" s="16">
        <f>基礎データ!R260</f>
        <v>0</v>
      </c>
      <c r="R23" s="19">
        <f>基礎データ!S260</f>
        <v>0</v>
      </c>
    </row>
    <row r="24" spans="1:18" ht="18" customHeight="1">
      <c r="A24" s="205"/>
      <c r="B24" s="10" t="str">
        <f>基礎データ!B287</f>
        <v>フレンチフライポテト（皮付きナチュラルカット）</v>
      </c>
      <c r="C24" s="23"/>
      <c r="D24" s="23"/>
      <c r="E24" s="32">
        <f>基礎データ!F287</f>
        <v>111</v>
      </c>
      <c r="F24" s="32">
        <f>基礎データ!G287</f>
        <v>2.2999999999999998</v>
      </c>
      <c r="G24" s="32">
        <f>基礎データ!H287</f>
        <v>3.1</v>
      </c>
      <c r="H24" s="32">
        <f>基礎データ!I287</f>
        <v>17.399999999999999</v>
      </c>
      <c r="I24" s="32">
        <f>基礎データ!J287</f>
        <v>2.2000000000000002</v>
      </c>
      <c r="J24" s="32">
        <f>基礎データ!K287</f>
        <v>0</v>
      </c>
      <c r="K24" s="32">
        <f>基礎データ!L287</f>
        <v>37</v>
      </c>
      <c r="L24" s="32">
        <f>基礎データ!M287</f>
        <v>0</v>
      </c>
      <c r="M24" s="32">
        <f>基礎データ!N287</f>
        <v>0</v>
      </c>
      <c r="N24" s="32">
        <f>基礎データ!O287</f>
        <v>0</v>
      </c>
      <c r="O24" s="32">
        <f>基礎データ!P287</f>
        <v>0</v>
      </c>
      <c r="P24" s="32">
        <f>基礎データ!Q287</f>
        <v>0</v>
      </c>
      <c r="Q24" s="32">
        <f>基礎データ!R287</f>
        <v>0</v>
      </c>
      <c r="R24" s="72">
        <f>基礎データ!S287</f>
        <v>49.4444444444444</v>
      </c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585</v>
      </c>
      <c r="F29" s="28">
        <f t="shared" ref="F29:P29" si="2">SUM(F21:F28)</f>
        <v>17.100000000000001</v>
      </c>
      <c r="G29" s="13">
        <f t="shared" si="2"/>
        <v>4.9000000000000004</v>
      </c>
      <c r="H29" s="13">
        <f t="shared" si="2"/>
        <v>38.9</v>
      </c>
      <c r="I29" s="13">
        <f t="shared" si="2"/>
        <v>3</v>
      </c>
      <c r="J29" s="13">
        <f t="shared" si="2"/>
        <v>74.2</v>
      </c>
      <c r="K29" s="13">
        <f>SUM(K21:K28)</f>
        <v>410</v>
      </c>
      <c r="L29" s="24">
        <f>SUM(L21:L28)</f>
        <v>0.92</v>
      </c>
      <c r="M29" s="13">
        <f t="shared" si="2"/>
        <v>58</v>
      </c>
      <c r="N29" s="28">
        <f t="shared" si="2"/>
        <v>6</v>
      </c>
      <c r="O29" s="13">
        <f t="shared" si="2"/>
        <v>68</v>
      </c>
      <c r="P29" s="24">
        <f t="shared" si="2"/>
        <v>0.2</v>
      </c>
      <c r="Q29" s="24">
        <f>SUM(Q21:Q28)</f>
        <v>130</v>
      </c>
      <c r="R29" s="57">
        <f>SUM(R21:R28)</f>
        <v>86.9414444444444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1611.5</v>
      </c>
      <c r="F30" s="29">
        <f t="shared" ref="F30:P30" si="3">F11+F20+F29</f>
        <v>45.99</v>
      </c>
      <c r="G30" s="6">
        <f t="shared" si="3"/>
        <v>44.440000000000005</v>
      </c>
      <c r="H30" s="6">
        <f t="shared" si="3"/>
        <v>122.85</v>
      </c>
      <c r="I30" s="6">
        <f t="shared" si="3"/>
        <v>11.530000000000001</v>
      </c>
      <c r="J30" s="6">
        <f t="shared" si="3"/>
        <v>198.01</v>
      </c>
      <c r="K30" s="6">
        <f>K11+K20+K29</f>
        <v>2117.75</v>
      </c>
      <c r="L30" s="25">
        <f>L11+L20+L29</f>
        <v>5.2403199999999996</v>
      </c>
      <c r="M30" s="6">
        <f t="shared" si="3"/>
        <v>451</v>
      </c>
      <c r="N30" s="29">
        <f t="shared" si="3"/>
        <v>24.9</v>
      </c>
      <c r="O30" s="6">
        <f t="shared" si="3"/>
        <v>104.75</v>
      </c>
      <c r="P30" s="25">
        <f t="shared" si="3"/>
        <v>0.28000000000000003</v>
      </c>
      <c r="Q30" s="25">
        <f>Q11+Q20+Q29</f>
        <v>509.45</v>
      </c>
      <c r="R30" s="58">
        <f>R11+R20+R29</f>
        <v>473.52255555555553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30"/>
  <sheetViews>
    <sheetView tabSelected="1" workbookViewId="0">
      <selection activeCell="K1" sqref="K1:L1"/>
    </sheetView>
  </sheetViews>
  <sheetFormatPr defaultRowHeight="13.5"/>
  <cols>
    <col min="1" max="1" width="3.875" style="11" customWidth="1"/>
    <col min="2" max="2" width="58.25" style="11" customWidth="1"/>
    <col min="3" max="4" width="7.625" style="11" customWidth="1"/>
    <col min="5" max="5" width="8.875" style="11" customWidth="1"/>
    <col min="6" max="16" width="7.625" style="11" customWidth="1"/>
    <col min="17" max="17" width="7.625" style="4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1">
        <v>41974</v>
      </c>
      <c r="L1" s="201"/>
      <c r="N1" s="2" t="s">
        <v>29</v>
      </c>
      <c r="O1" s="202"/>
      <c r="P1" s="202"/>
    </row>
    <row r="2" spans="1:18" ht="35.25" customHeight="1" thickBot="1">
      <c r="A2" s="203" t="s">
        <v>0</v>
      </c>
      <c r="B2" s="200"/>
      <c r="C2" s="21" t="s">
        <v>4</v>
      </c>
      <c r="D2" s="6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21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4" t="s">
        <v>1</v>
      </c>
      <c r="B3" s="8" t="str">
        <f>基礎データ!B122</f>
        <v>豆利休にがり絹とうふ</v>
      </c>
      <c r="C3" s="75" t="s">
        <v>18</v>
      </c>
      <c r="D3" s="76">
        <v>1</v>
      </c>
      <c r="E3" s="178">
        <f>基礎データ!F122/2</f>
        <v>112</v>
      </c>
      <c r="F3" s="70">
        <f>基礎データ!G122/2</f>
        <v>9.8000000000000007</v>
      </c>
      <c r="G3" s="70">
        <f>基礎データ!H122/2</f>
        <v>6</v>
      </c>
      <c r="H3" s="70">
        <f>基礎データ!I122/2</f>
        <v>0</v>
      </c>
      <c r="I3" s="70">
        <f>基礎データ!J122/2</f>
        <v>0.6</v>
      </c>
      <c r="J3" s="70">
        <f>基礎データ!K122/2</f>
        <v>4</v>
      </c>
      <c r="K3" s="70">
        <f>基礎データ!L122/2</f>
        <v>14</v>
      </c>
      <c r="L3" s="70">
        <f>基礎データ!M122/2</f>
        <v>3.3333333333333347E-2</v>
      </c>
      <c r="M3" s="70">
        <f>基礎データ!N122/2</f>
        <v>300</v>
      </c>
      <c r="N3" s="70">
        <f>基礎データ!O122/2</f>
        <v>86</v>
      </c>
      <c r="O3" s="70">
        <f>基礎データ!P122/2</f>
        <v>162</v>
      </c>
      <c r="P3" s="70">
        <f>基礎データ!Q122/2</f>
        <v>1.6</v>
      </c>
      <c r="Q3" s="70">
        <f>基礎データ!R122/2</f>
        <v>178</v>
      </c>
      <c r="R3" s="181">
        <f>基礎データ!S122/2</f>
        <v>22.5</v>
      </c>
    </row>
    <row r="4" spans="1:18" ht="18" customHeight="1">
      <c r="A4" s="205"/>
      <c r="B4" s="10" t="str">
        <f>基礎データ!B129</f>
        <v>トップバリュ 麻婆豆腐の素 辛口 146.4g 73.2g</v>
      </c>
      <c r="C4" s="77"/>
      <c r="D4" s="77"/>
      <c r="E4" s="172">
        <f>基礎データ!F129/2</f>
        <v>94</v>
      </c>
      <c r="F4" s="35">
        <f>基礎データ!G129/2</f>
        <v>3.5</v>
      </c>
      <c r="G4" s="35">
        <f>基礎データ!H129/2</f>
        <v>4.3</v>
      </c>
      <c r="H4" s="35">
        <f>基礎データ!I129/2</f>
        <v>9.9499999999999993</v>
      </c>
      <c r="I4" s="35">
        <f>基礎データ!J129/2</f>
        <v>0.65</v>
      </c>
      <c r="J4" s="35">
        <f>基礎データ!K129/2</f>
        <v>0</v>
      </c>
      <c r="K4" s="35">
        <f>基礎データ!L129/2</f>
        <v>1450</v>
      </c>
      <c r="L4" s="35">
        <f>基礎データ!M129/2</f>
        <v>3.7</v>
      </c>
      <c r="M4" s="35">
        <f>基礎データ!N129/2</f>
        <v>0</v>
      </c>
      <c r="N4" s="35">
        <f>基礎データ!O129/2</f>
        <v>0</v>
      </c>
      <c r="O4" s="35">
        <f>基礎データ!P129/2</f>
        <v>0</v>
      </c>
      <c r="P4" s="35">
        <f>基礎データ!Q129/2</f>
        <v>0</v>
      </c>
      <c r="Q4" s="35">
        <f>基礎データ!R129/2</f>
        <v>0</v>
      </c>
      <c r="R4" s="73">
        <f>基礎データ!S129/2</f>
        <v>39.5</v>
      </c>
    </row>
    <row r="5" spans="1:18" ht="18" customHeight="1">
      <c r="A5" s="205"/>
      <c r="B5" s="69" t="str">
        <f>基礎データ!B373</f>
        <v>オリジナルブレンドレギュラーコーヒー</v>
      </c>
      <c r="C5" s="77"/>
      <c r="D5" s="77"/>
      <c r="E5" s="172">
        <f>基礎データ!F373</f>
        <v>4</v>
      </c>
      <c r="F5" s="35">
        <f>基礎データ!G373</f>
        <v>0.4</v>
      </c>
      <c r="G5" s="35">
        <f>基礎データ!H373</f>
        <v>0</v>
      </c>
      <c r="H5" s="35">
        <f>基礎データ!I373</f>
        <v>0.6</v>
      </c>
      <c r="I5" s="35">
        <f>基礎データ!J373</f>
        <v>0.1</v>
      </c>
      <c r="J5" s="35">
        <f>基礎データ!K373</f>
        <v>0</v>
      </c>
      <c r="K5" s="35">
        <f>基礎データ!L373</f>
        <v>8</v>
      </c>
      <c r="L5" s="35">
        <f>基礎データ!M373</f>
        <v>2.0320000000000001E-2</v>
      </c>
      <c r="M5" s="35">
        <f>基礎データ!N373</f>
        <v>0</v>
      </c>
      <c r="N5" s="35">
        <f>基礎データ!O373</f>
        <v>0</v>
      </c>
      <c r="O5" s="35">
        <f>基礎データ!P373</f>
        <v>0</v>
      </c>
      <c r="P5" s="35">
        <f>基礎データ!Q373</f>
        <v>0</v>
      </c>
      <c r="Q5" s="35">
        <f>基礎データ!R373</f>
        <v>100</v>
      </c>
      <c r="R5" s="73">
        <f>基礎データ!S373</f>
        <v>8.6088888888888793</v>
      </c>
    </row>
    <row r="6" spans="1:18" ht="18" customHeight="1">
      <c r="A6" s="205"/>
      <c r="B6" s="9"/>
      <c r="C6" s="77"/>
      <c r="D6" s="77"/>
      <c r="E6" s="78"/>
      <c r="F6" s="78"/>
      <c r="G6" s="78"/>
      <c r="H6" s="78"/>
      <c r="I6" s="78"/>
      <c r="J6" s="78"/>
      <c r="K6" s="78"/>
      <c r="L6" s="79"/>
      <c r="M6" s="78"/>
      <c r="N6" s="78"/>
      <c r="O6" s="78"/>
      <c r="P6" s="79"/>
      <c r="Q6" s="79"/>
      <c r="R6" s="90"/>
    </row>
    <row r="7" spans="1:18" ht="18" customHeight="1">
      <c r="A7" s="205"/>
      <c r="B7" s="9"/>
      <c r="C7" s="63"/>
      <c r="D7" s="63"/>
      <c r="E7" s="35"/>
      <c r="F7" s="35"/>
      <c r="G7" s="35"/>
      <c r="H7" s="35"/>
      <c r="I7" s="35"/>
      <c r="J7" s="35"/>
      <c r="K7" s="35"/>
      <c r="L7" s="63"/>
      <c r="M7" s="35"/>
      <c r="N7" s="35"/>
      <c r="O7" s="35"/>
      <c r="P7" s="63"/>
      <c r="Q7" s="63"/>
      <c r="R7" s="73"/>
    </row>
    <row r="8" spans="1:18" ht="18" customHeight="1">
      <c r="A8" s="205"/>
      <c r="B8" s="1" t="s">
        <v>19</v>
      </c>
      <c r="C8" s="77" t="s">
        <v>19</v>
      </c>
      <c r="D8" s="77"/>
      <c r="E8" s="80" t="s">
        <v>19</v>
      </c>
      <c r="F8" s="80" t="s">
        <v>19</v>
      </c>
      <c r="G8" s="80" t="s">
        <v>19</v>
      </c>
      <c r="H8" s="80" t="s">
        <v>19</v>
      </c>
      <c r="I8" s="80" t="s">
        <v>19</v>
      </c>
      <c r="J8" s="80" t="s">
        <v>19</v>
      </c>
      <c r="K8" s="77" t="s">
        <v>19</v>
      </c>
      <c r="L8" s="77" t="s">
        <v>19</v>
      </c>
      <c r="M8" s="80" t="s">
        <v>19</v>
      </c>
      <c r="N8" s="81" t="s">
        <v>19</v>
      </c>
      <c r="O8" s="80" t="s">
        <v>19</v>
      </c>
      <c r="P8" s="77" t="s">
        <v>19</v>
      </c>
      <c r="Q8" s="77" t="s">
        <v>19</v>
      </c>
      <c r="R8" s="91"/>
    </row>
    <row r="9" spans="1:18" ht="18" customHeight="1">
      <c r="A9" s="205"/>
      <c r="B9" s="1"/>
      <c r="C9" s="77"/>
      <c r="D9" s="77"/>
      <c r="E9" s="80"/>
      <c r="F9" s="80"/>
      <c r="G9" s="80"/>
      <c r="H9" s="80"/>
      <c r="I9" s="80"/>
      <c r="J9" s="80"/>
      <c r="K9" s="77"/>
      <c r="L9" s="77"/>
      <c r="M9" s="80"/>
      <c r="N9" s="81"/>
      <c r="O9" s="80"/>
      <c r="P9" s="77"/>
      <c r="Q9" s="77"/>
      <c r="R9" s="91"/>
    </row>
    <row r="10" spans="1:18" ht="18" customHeight="1">
      <c r="A10" s="205"/>
      <c r="B10" s="1"/>
      <c r="C10" s="77"/>
      <c r="D10" s="77"/>
      <c r="E10" s="80"/>
      <c r="F10" s="80"/>
      <c r="G10" s="80"/>
      <c r="H10" s="80"/>
      <c r="I10" s="80"/>
      <c r="J10" s="80"/>
      <c r="K10" s="77"/>
      <c r="L10" s="77"/>
      <c r="M10" s="80"/>
      <c r="N10" s="81"/>
      <c r="O10" s="80"/>
      <c r="P10" s="77"/>
      <c r="Q10" s="77"/>
      <c r="R10" s="91"/>
    </row>
    <row r="11" spans="1:18" ht="18" customHeight="1" thickBot="1">
      <c r="A11" s="206"/>
      <c r="B11" s="1" t="s">
        <v>24</v>
      </c>
      <c r="C11" s="77"/>
      <c r="D11" s="77"/>
      <c r="E11" s="80">
        <f>SUM(E3:E10)</f>
        <v>210</v>
      </c>
      <c r="F11" s="80">
        <f t="shared" ref="F11:P11" si="0">SUM(F3:F10)</f>
        <v>13.700000000000001</v>
      </c>
      <c r="G11" s="80">
        <f t="shared" si="0"/>
        <v>10.3</v>
      </c>
      <c r="H11" s="80">
        <f t="shared" si="0"/>
        <v>10.549999999999999</v>
      </c>
      <c r="I11" s="80">
        <f t="shared" si="0"/>
        <v>1.35</v>
      </c>
      <c r="J11" s="80">
        <f t="shared" si="0"/>
        <v>4</v>
      </c>
      <c r="K11" s="77">
        <f>SUM(K3:K10)</f>
        <v>1472</v>
      </c>
      <c r="L11" s="77">
        <f>SUM(L3:L10)</f>
        <v>3.7536533333333333</v>
      </c>
      <c r="M11" s="80">
        <f t="shared" si="0"/>
        <v>300</v>
      </c>
      <c r="N11" s="81">
        <f t="shared" si="0"/>
        <v>86</v>
      </c>
      <c r="O11" s="80">
        <f t="shared" si="0"/>
        <v>162</v>
      </c>
      <c r="P11" s="77">
        <f t="shared" si="0"/>
        <v>1.6</v>
      </c>
      <c r="Q11" s="77">
        <f>SUM(Q3:Q10)</f>
        <v>278</v>
      </c>
      <c r="R11" s="92">
        <f>SUM(R3:R10)</f>
        <v>70.608888888888885</v>
      </c>
    </row>
    <row r="12" spans="1:18" ht="18" customHeight="1">
      <c r="A12" s="207" t="s">
        <v>2</v>
      </c>
      <c r="B12" s="7" t="str">
        <f>基礎データ!B2</f>
        <v>ご飯　200g</v>
      </c>
      <c r="C12" s="75" t="s">
        <v>22</v>
      </c>
      <c r="D12" s="75">
        <v>1</v>
      </c>
      <c r="E12" s="179">
        <f>基礎データ!F2</f>
        <v>336</v>
      </c>
      <c r="F12" s="82">
        <f>基礎データ!G2</f>
        <v>5</v>
      </c>
      <c r="G12" s="82">
        <f>基礎データ!H2</f>
        <v>0.6</v>
      </c>
      <c r="H12" s="82">
        <f>基礎データ!I2</f>
        <v>0</v>
      </c>
      <c r="I12" s="82">
        <f>基礎データ!J2</f>
        <v>0</v>
      </c>
      <c r="J12" s="82">
        <f>基礎データ!K2</f>
        <v>74.2</v>
      </c>
      <c r="K12" s="82">
        <f>基礎データ!L2</f>
        <v>2</v>
      </c>
      <c r="L12" s="82">
        <f>基礎データ!M2</f>
        <v>0.02</v>
      </c>
      <c r="M12" s="82">
        <f>基礎データ!N2</f>
        <v>58</v>
      </c>
      <c r="N12" s="82">
        <f>基礎データ!O2</f>
        <v>6</v>
      </c>
      <c r="O12" s="82">
        <f>基礎データ!P2</f>
        <v>68</v>
      </c>
      <c r="P12" s="82">
        <f>基礎データ!Q2</f>
        <v>0.2</v>
      </c>
      <c r="Q12" s="82">
        <f>基礎データ!R2</f>
        <v>130</v>
      </c>
      <c r="R12" s="182">
        <f>基礎データ!S2</f>
        <v>37.497</v>
      </c>
    </row>
    <row r="13" spans="1:18" ht="18" customHeight="1">
      <c r="A13" s="205"/>
      <c r="B13" s="9" t="str">
        <f>基礎データ!B167</f>
        <v>若鶏ももから揚げセット、ほうれん草、ペンネアラビアータ、きんぴらごぼう</v>
      </c>
      <c r="C13" s="77"/>
      <c r="D13" s="77"/>
      <c r="E13" s="172">
        <f>基礎データ!F167</f>
        <v>316</v>
      </c>
      <c r="F13" s="35">
        <f>基礎データ!G167</f>
        <v>20.5</v>
      </c>
      <c r="G13" s="35">
        <f>基礎データ!H167</f>
        <v>16.3</v>
      </c>
      <c r="H13" s="35">
        <f>基礎データ!I167</f>
        <v>20.3</v>
      </c>
      <c r="I13" s="35">
        <f>基礎データ!J167</f>
        <v>2.9</v>
      </c>
      <c r="J13" s="35">
        <f>基礎データ!K167</f>
        <v>23.2</v>
      </c>
      <c r="K13" s="35">
        <f>基礎データ!L167</f>
        <v>1200</v>
      </c>
      <c r="L13" s="35">
        <f>基礎データ!M167</f>
        <v>3.2</v>
      </c>
      <c r="M13" s="35">
        <f>基礎データ!N167</f>
        <v>0</v>
      </c>
      <c r="N13" s="35">
        <f>基礎データ!O167</f>
        <v>0</v>
      </c>
      <c r="O13" s="35">
        <f>基礎データ!P167</f>
        <v>0</v>
      </c>
      <c r="P13" s="35">
        <f>基礎データ!Q167</f>
        <v>0</v>
      </c>
      <c r="Q13" s="35">
        <f>基礎データ!R167</f>
        <v>0</v>
      </c>
      <c r="R13" s="73">
        <f>基礎データ!S167</f>
        <v>298</v>
      </c>
    </row>
    <row r="14" spans="1:18" ht="18" customHeight="1">
      <c r="A14" s="205"/>
      <c r="B14" s="9" t="str">
        <f>基礎データ!B373</f>
        <v>オリジナルブレンドレギュラーコーヒー</v>
      </c>
      <c r="C14" s="77"/>
      <c r="D14" s="77"/>
      <c r="E14" s="172">
        <f>基礎データ!F373</f>
        <v>4</v>
      </c>
      <c r="F14" s="35">
        <f>基礎データ!G373</f>
        <v>0.4</v>
      </c>
      <c r="G14" s="35">
        <f>基礎データ!H373</f>
        <v>0</v>
      </c>
      <c r="H14" s="35">
        <f>基礎データ!I373</f>
        <v>0.6</v>
      </c>
      <c r="I14" s="35">
        <f>基礎データ!J373</f>
        <v>0.1</v>
      </c>
      <c r="J14" s="35">
        <f>基礎データ!K373</f>
        <v>0</v>
      </c>
      <c r="K14" s="35">
        <f>基礎データ!L373</f>
        <v>8</v>
      </c>
      <c r="L14" s="35">
        <f>基礎データ!M373</f>
        <v>2.0320000000000001E-2</v>
      </c>
      <c r="M14" s="35">
        <f>基礎データ!N373</f>
        <v>0</v>
      </c>
      <c r="N14" s="35">
        <f>基礎データ!O373</f>
        <v>0</v>
      </c>
      <c r="O14" s="35">
        <f>基礎データ!P373</f>
        <v>0</v>
      </c>
      <c r="P14" s="35">
        <f>基礎データ!Q373</f>
        <v>0</v>
      </c>
      <c r="Q14" s="35">
        <f>基礎データ!R373</f>
        <v>100</v>
      </c>
      <c r="R14" s="73">
        <f>基礎データ!S373</f>
        <v>8.6088888888888793</v>
      </c>
    </row>
    <row r="15" spans="1:18" ht="18" customHeight="1">
      <c r="A15" s="205"/>
      <c r="B15" s="10"/>
      <c r="C15" s="77"/>
      <c r="D15" s="77"/>
      <c r="E15" s="78"/>
      <c r="F15" s="78"/>
      <c r="G15" s="78"/>
      <c r="H15" s="78"/>
      <c r="I15" s="78"/>
      <c r="J15" s="78"/>
      <c r="K15" s="78"/>
      <c r="L15" s="79"/>
      <c r="M15" s="78"/>
      <c r="N15" s="78"/>
      <c r="O15" s="78"/>
      <c r="P15" s="79"/>
      <c r="Q15" s="79"/>
      <c r="R15" s="90"/>
    </row>
    <row r="16" spans="1:18" ht="18" customHeight="1">
      <c r="A16" s="205"/>
      <c r="B16" s="9"/>
      <c r="C16" s="77"/>
      <c r="D16" s="77"/>
      <c r="E16" s="35"/>
      <c r="F16" s="35"/>
      <c r="G16" s="35"/>
      <c r="H16" s="35"/>
      <c r="I16" s="35"/>
      <c r="J16" s="35"/>
      <c r="K16" s="63"/>
      <c r="L16" s="63"/>
      <c r="M16" s="35"/>
      <c r="N16" s="83"/>
      <c r="O16" s="35"/>
      <c r="P16" s="63"/>
      <c r="Q16" s="63"/>
      <c r="R16" s="73"/>
    </row>
    <row r="17" spans="1:18" ht="18" customHeight="1">
      <c r="A17" s="205"/>
      <c r="B17" s="1"/>
      <c r="C17" s="77"/>
      <c r="D17" s="77"/>
      <c r="E17" s="80"/>
      <c r="F17" s="80"/>
      <c r="G17" s="80"/>
      <c r="H17" s="80"/>
      <c r="I17" s="80"/>
      <c r="J17" s="80"/>
      <c r="K17" s="77"/>
      <c r="L17" s="77"/>
      <c r="M17" s="80"/>
      <c r="N17" s="81"/>
      <c r="O17" s="80"/>
      <c r="P17" s="77"/>
      <c r="Q17" s="77"/>
      <c r="R17" s="91"/>
    </row>
    <row r="18" spans="1:18" ht="18" customHeight="1">
      <c r="A18" s="205"/>
      <c r="B18" s="1"/>
      <c r="C18" s="77"/>
      <c r="D18" s="77"/>
      <c r="E18" s="80"/>
      <c r="F18" s="80"/>
      <c r="G18" s="80"/>
      <c r="H18" s="80"/>
      <c r="I18" s="80"/>
      <c r="J18" s="80"/>
      <c r="K18" s="77"/>
      <c r="L18" s="77"/>
      <c r="M18" s="80"/>
      <c r="N18" s="81"/>
      <c r="O18" s="80"/>
      <c r="P18" s="77"/>
      <c r="Q18" s="77"/>
      <c r="R18" s="91"/>
    </row>
    <row r="19" spans="1:18" ht="18" customHeight="1">
      <c r="A19" s="205"/>
      <c r="B19" s="1"/>
      <c r="C19" s="77"/>
      <c r="D19" s="77"/>
      <c r="E19" s="80"/>
      <c r="F19" s="80"/>
      <c r="G19" s="80"/>
      <c r="H19" s="80"/>
      <c r="I19" s="80"/>
      <c r="J19" s="80"/>
      <c r="K19" s="77"/>
      <c r="L19" s="77"/>
      <c r="M19" s="80"/>
      <c r="N19" s="81"/>
      <c r="O19" s="80"/>
      <c r="P19" s="77"/>
      <c r="Q19" s="77"/>
      <c r="R19" s="91"/>
    </row>
    <row r="20" spans="1:18" ht="18" customHeight="1" thickBot="1">
      <c r="A20" s="206"/>
      <c r="B20" s="1" t="s">
        <v>24</v>
      </c>
      <c r="C20" s="77"/>
      <c r="D20" s="77"/>
      <c r="E20" s="80">
        <f>SUM(E12:E19)</f>
        <v>656</v>
      </c>
      <c r="F20" s="80">
        <f t="shared" ref="F20:P20" si="1">SUM(F12:F19)</f>
        <v>25.9</v>
      </c>
      <c r="G20" s="80">
        <f t="shared" si="1"/>
        <v>16.900000000000002</v>
      </c>
      <c r="H20" s="80">
        <f t="shared" si="1"/>
        <v>20.900000000000002</v>
      </c>
      <c r="I20" s="80">
        <f t="shared" si="1"/>
        <v>3</v>
      </c>
      <c r="J20" s="80">
        <f t="shared" si="1"/>
        <v>97.4</v>
      </c>
      <c r="K20" s="77">
        <f>SUM(K12:K19)</f>
        <v>1210</v>
      </c>
      <c r="L20" s="77">
        <f>SUM(L12:L19)</f>
        <v>3.2403200000000001</v>
      </c>
      <c r="M20" s="80">
        <f t="shared" si="1"/>
        <v>58</v>
      </c>
      <c r="N20" s="81">
        <f t="shared" si="1"/>
        <v>6</v>
      </c>
      <c r="O20" s="80">
        <f t="shared" si="1"/>
        <v>68</v>
      </c>
      <c r="P20" s="77">
        <f t="shared" si="1"/>
        <v>0.2</v>
      </c>
      <c r="Q20" s="77">
        <f>SUM(Q12:Q19)</f>
        <v>230</v>
      </c>
      <c r="R20" s="92">
        <f>SUM(R12:R19)</f>
        <v>344.1058888888889</v>
      </c>
    </row>
    <row r="21" spans="1:18" ht="18" customHeight="1">
      <c r="A21" s="207" t="s">
        <v>3</v>
      </c>
      <c r="B21" s="7" t="str">
        <f>基礎データ!B2</f>
        <v>ご飯　200g</v>
      </c>
      <c r="C21" s="75" t="s">
        <v>18</v>
      </c>
      <c r="D21" s="75">
        <v>1</v>
      </c>
      <c r="E21" s="179">
        <f>基礎データ!F2</f>
        <v>336</v>
      </c>
      <c r="F21" s="82">
        <f>基礎データ!G2</f>
        <v>5</v>
      </c>
      <c r="G21" s="82">
        <f>基礎データ!H2</f>
        <v>0.6</v>
      </c>
      <c r="H21" s="82">
        <f>基礎データ!I2</f>
        <v>0</v>
      </c>
      <c r="I21" s="82">
        <f>基礎データ!J2</f>
        <v>0</v>
      </c>
      <c r="J21" s="82">
        <f>基礎データ!K2</f>
        <v>74.2</v>
      </c>
      <c r="K21" s="82">
        <f>基礎データ!L2</f>
        <v>2</v>
      </c>
      <c r="L21" s="82">
        <f>基礎データ!M2</f>
        <v>0.02</v>
      </c>
      <c r="M21" s="82">
        <f>基礎データ!N2</f>
        <v>58</v>
      </c>
      <c r="N21" s="82">
        <f>基礎データ!O2</f>
        <v>6</v>
      </c>
      <c r="O21" s="82">
        <f>基礎データ!P2</f>
        <v>68</v>
      </c>
      <c r="P21" s="82">
        <f>基礎データ!Q2</f>
        <v>0.2</v>
      </c>
      <c r="Q21" s="82">
        <f>基礎データ!R2</f>
        <v>130</v>
      </c>
      <c r="R21" s="182">
        <f>基礎データ!S2</f>
        <v>37.497</v>
      </c>
    </row>
    <row r="22" spans="1:18" ht="18" customHeight="1">
      <c r="A22" s="205"/>
      <c r="B22" s="9" t="str">
        <f>基礎データ!B338</f>
        <v>ごま昆布110g</v>
      </c>
      <c r="C22" s="77"/>
      <c r="D22" s="77">
        <v>20</v>
      </c>
      <c r="E22" s="172">
        <f>基礎データ!F338/5</f>
        <v>39.4</v>
      </c>
      <c r="F22" s="35">
        <f>基礎データ!G338/5</f>
        <v>1.22</v>
      </c>
      <c r="G22" s="35">
        <f>基礎データ!H338/5</f>
        <v>0.38</v>
      </c>
      <c r="H22" s="35">
        <f>基礎データ!I338/5</f>
        <v>7.2799999999999994</v>
      </c>
      <c r="I22" s="35">
        <f>基礎データ!J338/5</f>
        <v>0.96</v>
      </c>
      <c r="J22" s="35">
        <f>基礎データ!K338/5</f>
        <v>0</v>
      </c>
      <c r="K22" s="35">
        <f>基礎データ!L338/5</f>
        <v>600</v>
      </c>
      <c r="L22" s="35">
        <f>基礎データ!M338/5</f>
        <v>1.5</v>
      </c>
      <c r="M22" s="35">
        <f>基礎データ!N338/5</f>
        <v>0</v>
      </c>
      <c r="N22" s="35">
        <f>基礎データ!O338/5</f>
        <v>0</v>
      </c>
      <c r="O22" s="35">
        <f>基礎データ!P338/5</f>
        <v>0</v>
      </c>
      <c r="P22" s="35">
        <f>基礎データ!Q338/5</f>
        <v>0</v>
      </c>
      <c r="Q22" s="35">
        <f>基礎データ!R338/5</f>
        <v>0</v>
      </c>
      <c r="R22" s="73">
        <f>基礎データ!S338/5</f>
        <v>31.6</v>
      </c>
    </row>
    <row r="23" spans="1:18" ht="18" customHeight="1">
      <c r="A23" s="205"/>
      <c r="B23" s="10" t="str">
        <f>基礎データ!B324</f>
        <v>キャベツ浅漬物（1皿分）</v>
      </c>
      <c r="C23" s="77"/>
      <c r="D23" s="77"/>
      <c r="E23" s="172">
        <f>基礎データ!F324</f>
        <v>9</v>
      </c>
      <c r="F23" s="35">
        <f>基礎データ!G324</f>
        <v>0.5</v>
      </c>
      <c r="G23" s="35">
        <f>基礎データ!H324</f>
        <v>0.1</v>
      </c>
      <c r="H23" s="35">
        <f>基礎データ!I324</f>
        <v>0</v>
      </c>
      <c r="I23" s="35">
        <f>基礎データ!J324</f>
        <v>0.7</v>
      </c>
      <c r="J23" s="35">
        <f>基礎データ!K324</f>
        <v>2.1</v>
      </c>
      <c r="K23" s="35">
        <f>基礎データ!L324</f>
        <v>236</v>
      </c>
      <c r="L23" s="35">
        <f>基礎データ!M324</f>
        <v>0.6</v>
      </c>
      <c r="M23" s="35">
        <f>基礎データ!N324</f>
        <v>81</v>
      </c>
      <c r="N23" s="35">
        <f>基礎データ!O324</f>
        <v>17</v>
      </c>
      <c r="O23" s="35">
        <f>基礎データ!P324</f>
        <v>11</v>
      </c>
      <c r="P23" s="35">
        <f>基礎データ!Q324</f>
        <v>0.1</v>
      </c>
      <c r="Q23" s="35">
        <f>基礎データ!R324</f>
        <v>37.1</v>
      </c>
      <c r="R23" s="73">
        <f>基礎データ!S324</f>
        <v>0</v>
      </c>
    </row>
    <row r="24" spans="1:18" ht="18" customHeight="1">
      <c r="A24" s="205"/>
      <c r="B24" s="10" t="str">
        <f>基礎データ!B367</f>
        <v>牛乳</v>
      </c>
      <c r="C24" s="77"/>
      <c r="D24" s="77"/>
      <c r="E24" s="180">
        <f>基礎データ!F367</f>
        <v>138</v>
      </c>
      <c r="F24" s="78">
        <f>基礎データ!G367</f>
        <v>6.8</v>
      </c>
      <c r="G24" s="78">
        <f>基礎データ!H367</f>
        <v>7.83</v>
      </c>
      <c r="H24" s="78">
        <f>基礎データ!I367</f>
        <v>0</v>
      </c>
      <c r="I24" s="78">
        <f>基礎データ!J367</f>
        <v>0</v>
      </c>
      <c r="J24" s="78">
        <f>基礎データ!K367</f>
        <v>9.89</v>
      </c>
      <c r="K24" s="78">
        <f>基礎データ!L367</f>
        <v>84.46</v>
      </c>
      <c r="L24" s="78">
        <f>基礎データ!M367</f>
        <v>0.21</v>
      </c>
      <c r="M24" s="78">
        <f>基礎データ!N367</f>
        <v>309</v>
      </c>
      <c r="N24" s="78">
        <f>基礎データ!O367</f>
        <v>226.6</v>
      </c>
      <c r="O24" s="78">
        <f>基礎データ!P367</f>
        <v>191.58</v>
      </c>
      <c r="P24" s="78">
        <f>基礎データ!Q367</f>
        <v>0</v>
      </c>
      <c r="Q24" s="78">
        <f>基礎データ!R367</f>
        <v>0</v>
      </c>
      <c r="R24" s="183">
        <f>基礎データ!S367</f>
        <v>0</v>
      </c>
    </row>
    <row r="25" spans="1:18" ht="18" customHeight="1">
      <c r="A25" s="205"/>
      <c r="B25" s="9"/>
      <c r="C25" s="63"/>
      <c r="D25" s="63"/>
      <c r="E25" s="35"/>
      <c r="F25" s="35"/>
      <c r="G25" s="35"/>
      <c r="H25" s="35"/>
      <c r="I25" s="35"/>
      <c r="J25" s="35"/>
      <c r="K25" s="35"/>
      <c r="L25" s="63"/>
      <c r="M25" s="35"/>
      <c r="N25" s="35"/>
      <c r="O25" s="35"/>
      <c r="P25" s="63"/>
      <c r="Q25" s="63"/>
      <c r="R25" s="73"/>
    </row>
    <row r="26" spans="1:18" ht="18" customHeight="1">
      <c r="A26" s="205"/>
      <c r="B26" s="1" t="s">
        <v>27</v>
      </c>
      <c r="C26" s="77" t="s">
        <v>27</v>
      </c>
      <c r="D26" s="77"/>
      <c r="E26" s="80" t="s">
        <v>27</v>
      </c>
      <c r="F26" s="80" t="s">
        <v>27</v>
      </c>
      <c r="G26" s="80" t="s">
        <v>27</v>
      </c>
      <c r="H26" s="80" t="s">
        <v>27</v>
      </c>
      <c r="I26" s="80" t="s">
        <v>27</v>
      </c>
      <c r="J26" s="80" t="s">
        <v>27</v>
      </c>
      <c r="K26" s="77" t="s">
        <v>27</v>
      </c>
      <c r="L26" s="77" t="s">
        <v>27</v>
      </c>
      <c r="M26" s="80" t="s">
        <v>27</v>
      </c>
      <c r="N26" s="81" t="s">
        <v>27</v>
      </c>
      <c r="O26" s="80" t="s">
        <v>27</v>
      </c>
      <c r="P26" s="77" t="s">
        <v>27</v>
      </c>
      <c r="Q26" s="77" t="s">
        <v>27</v>
      </c>
      <c r="R26" s="91" t="s">
        <v>27</v>
      </c>
    </row>
    <row r="27" spans="1:18" ht="18" customHeight="1">
      <c r="A27" s="205"/>
      <c r="B27" s="1"/>
      <c r="C27" s="77"/>
      <c r="D27" s="77"/>
      <c r="E27" s="80"/>
      <c r="F27" s="80"/>
      <c r="G27" s="80"/>
      <c r="H27" s="80"/>
      <c r="I27" s="80"/>
      <c r="J27" s="80"/>
      <c r="K27" s="77"/>
      <c r="L27" s="77"/>
      <c r="M27" s="80"/>
      <c r="N27" s="81"/>
      <c r="O27" s="80"/>
      <c r="P27" s="77"/>
      <c r="Q27" s="77"/>
      <c r="R27" s="91"/>
    </row>
    <row r="28" spans="1:18" ht="18" customHeight="1">
      <c r="A28" s="205"/>
      <c r="B28" s="1" t="s">
        <v>27</v>
      </c>
      <c r="C28" s="77" t="s">
        <v>27</v>
      </c>
      <c r="D28" s="77"/>
      <c r="E28" s="80" t="s">
        <v>27</v>
      </c>
      <c r="F28" s="80" t="s">
        <v>27</v>
      </c>
      <c r="G28" s="80" t="s">
        <v>27</v>
      </c>
      <c r="H28" s="80" t="s">
        <v>27</v>
      </c>
      <c r="I28" s="80" t="s">
        <v>27</v>
      </c>
      <c r="J28" s="80" t="s">
        <v>27</v>
      </c>
      <c r="K28" s="77" t="s">
        <v>27</v>
      </c>
      <c r="L28" s="77" t="s">
        <v>27</v>
      </c>
      <c r="M28" s="80" t="s">
        <v>27</v>
      </c>
      <c r="N28" s="81" t="s">
        <v>27</v>
      </c>
      <c r="O28" s="80" t="s">
        <v>27</v>
      </c>
      <c r="P28" s="77" t="s">
        <v>27</v>
      </c>
      <c r="Q28" s="77" t="s">
        <v>27</v>
      </c>
      <c r="R28" s="91" t="s">
        <v>27</v>
      </c>
    </row>
    <row r="29" spans="1:18" ht="18" customHeight="1" thickBot="1">
      <c r="A29" s="206"/>
      <c r="B29" s="12" t="s">
        <v>24</v>
      </c>
      <c r="C29" s="84"/>
      <c r="D29" s="84"/>
      <c r="E29" s="85">
        <f>SUM(E21:E28)</f>
        <v>522.4</v>
      </c>
      <c r="F29" s="85">
        <f t="shared" ref="F29:P29" si="2">SUM(F21:F28)</f>
        <v>13.52</v>
      </c>
      <c r="G29" s="85">
        <f t="shared" si="2"/>
        <v>8.91</v>
      </c>
      <c r="H29" s="85">
        <f t="shared" si="2"/>
        <v>7.2799999999999994</v>
      </c>
      <c r="I29" s="85">
        <f t="shared" si="2"/>
        <v>1.66</v>
      </c>
      <c r="J29" s="85">
        <f t="shared" si="2"/>
        <v>86.19</v>
      </c>
      <c r="K29" s="84">
        <f>SUM(K21:K28)</f>
        <v>922.46</v>
      </c>
      <c r="L29" s="84">
        <f>SUM(L21:L28)</f>
        <v>2.33</v>
      </c>
      <c r="M29" s="85">
        <f t="shared" si="2"/>
        <v>448</v>
      </c>
      <c r="N29" s="86">
        <f t="shared" si="2"/>
        <v>249.6</v>
      </c>
      <c r="O29" s="85">
        <f t="shared" si="2"/>
        <v>270.58000000000004</v>
      </c>
      <c r="P29" s="84">
        <f t="shared" si="2"/>
        <v>0.30000000000000004</v>
      </c>
      <c r="Q29" s="84">
        <f>SUM(Q21:Q28)</f>
        <v>167.1</v>
      </c>
      <c r="R29" s="92">
        <f>SUM(R21:R28)</f>
        <v>69.097000000000008</v>
      </c>
    </row>
    <row r="30" spans="1:18" ht="21.75" customHeight="1" thickBot="1">
      <c r="A30" s="199" t="s">
        <v>25</v>
      </c>
      <c r="B30" s="200"/>
      <c r="C30" s="87"/>
      <c r="D30" s="87"/>
      <c r="E30" s="88">
        <f>E11+E20+E29</f>
        <v>1388.4</v>
      </c>
      <c r="F30" s="88">
        <f t="shared" ref="F30:P30" si="3">F11+F20+F29</f>
        <v>53.120000000000005</v>
      </c>
      <c r="G30" s="88">
        <f t="shared" si="3"/>
        <v>36.11</v>
      </c>
      <c r="H30" s="88">
        <f t="shared" si="3"/>
        <v>38.730000000000004</v>
      </c>
      <c r="I30" s="88">
        <f t="shared" si="3"/>
        <v>6.01</v>
      </c>
      <c r="J30" s="88">
        <f t="shared" si="3"/>
        <v>187.59</v>
      </c>
      <c r="K30" s="87">
        <f>K11+K20+K29</f>
        <v>3604.46</v>
      </c>
      <c r="L30" s="87">
        <f>L11+L20+L29</f>
        <v>9.323973333333333</v>
      </c>
      <c r="M30" s="88">
        <f t="shared" si="3"/>
        <v>806</v>
      </c>
      <c r="N30" s="89">
        <f t="shared" si="3"/>
        <v>341.6</v>
      </c>
      <c r="O30" s="88">
        <f t="shared" si="3"/>
        <v>500.58000000000004</v>
      </c>
      <c r="P30" s="87">
        <f t="shared" si="3"/>
        <v>2.1</v>
      </c>
      <c r="Q30" s="87">
        <f>Q11+Q20+Q29</f>
        <v>675.1</v>
      </c>
      <c r="R30" s="56">
        <f>R11+R20+R29</f>
        <v>483.81177777777782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58.875" style="11" customWidth="1"/>
    <col min="3" max="3" width="7.625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5" width="6.625" style="11" customWidth="1"/>
    <col min="26" max="16384" width="9" style="11"/>
  </cols>
  <sheetData>
    <row r="1" spans="1:18" ht="14.25" thickBot="1">
      <c r="K1" s="208">
        <v>41992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基礎データ!B56</f>
        <v>ナイススティック</v>
      </c>
      <c r="C3" s="40"/>
      <c r="D3" s="40"/>
      <c r="E3" s="42">
        <f>基礎データ!F56</f>
        <v>455</v>
      </c>
      <c r="F3" s="39">
        <f>基礎データ!G56</f>
        <v>8.4</v>
      </c>
      <c r="G3" s="39">
        <f>基礎データ!H56</f>
        <v>22.9</v>
      </c>
      <c r="H3" s="39">
        <f>基礎データ!I56</f>
        <v>0</v>
      </c>
      <c r="I3" s="39">
        <f>基礎データ!J56</f>
        <v>0</v>
      </c>
      <c r="J3" s="39">
        <f>基礎データ!K56</f>
        <v>53.7</v>
      </c>
      <c r="K3" s="39">
        <f>基礎データ!L56</f>
        <v>370</v>
      </c>
      <c r="L3" s="39">
        <f>基礎データ!M56</f>
        <v>0.93980000000000008</v>
      </c>
      <c r="M3" s="39">
        <f>基礎データ!N56</f>
        <v>0</v>
      </c>
      <c r="N3" s="39">
        <f>基礎データ!O56</f>
        <v>0</v>
      </c>
      <c r="O3" s="39">
        <f>基礎データ!P56</f>
        <v>0</v>
      </c>
      <c r="P3" s="39">
        <f>基礎データ!Q56</f>
        <v>0</v>
      </c>
      <c r="Q3" s="39">
        <f>基礎データ!R56</f>
        <v>0</v>
      </c>
      <c r="R3" s="71">
        <f>基礎データ!S56</f>
        <v>101</v>
      </c>
    </row>
    <row r="4" spans="1:18" ht="18" customHeight="1">
      <c r="A4" s="205"/>
      <c r="B4" s="10" t="str">
        <f>基礎データ!B368</f>
        <v>緑茶ティーバッグ　2g×40入</v>
      </c>
      <c r="C4" s="23"/>
      <c r="D4" s="23"/>
      <c r="E4" s="16">
        <f>基礎データ!F368</f>
        <v>1</v>
      </c>
      <c r="F4" s="14">
        <f>基礎データ!G368</f>
        <v>0</v>
      </c>
      <c r="G4" s="14">
        <f>基礎データ!H368</f>
        <v>0.2</v>
      </c>
      <c r="H4" s="14">
        <f>基礎データ!I368</f>
        <v>0</v>
      </c>
      <c r="I4" s="14">
        <f>基礎データ!J368</f>
        <v>0</v>
      </c>
      <c r="J4" s="14">
        <f>基礎データ!K368</f>
        <v>0</v>
      </c>
      <c r="K4" s="14">
        <f>基礎データ!L368</f>
        <v>2</v>
      </c>
      <c r="L4" s="14">
        <f>基礎データ!M368</f>
        <v>0</v>
      </c>
      <c r="M4" s="14">
        <f>基礎データ!N368</f>
        <v>0</v>
      </c>
      <c r="N4" s="14">
        <f>基礎データ!O368</f>
        <v>0</v>
      </c>
      <c r="O4" s="14">
        <f>基礎データ!P368</f>
        <v>0</v>
      </c>
      <c r="P4" s="14">
        <f>基礎データ!Q368</f>
        <v>0</v>
      </c>
      <c r="Q4" s="14">
        <f>基礎データ!R368</f>
        <v>100</v>
      </c>
      <c r="R4" s="19">
        <f>基礎データ!S368</f>
        <v>4.95</v>
      </c>
    </row>
    <row r="5" spans="1:18" ht="18" customHeight="1">
      <c r="A5" s="205"/>
      <c r="B5" s="10"/>
      <c r="C5" s="23"/>
      <c r="D5" s="23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9"/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48"/>
      <c r="M6" s="33"/>
      <c r="N6" s="33"/>
      <c r="O6" s="33"/>
      <c r="P6" s="48"/>
      <c r="Q6" s="48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456</v>
      </c>
      <c r="F11" s="38">
        <f t="shared" ref="F11:P11" si="0">SUM(F3:F10)</f>
        <v>8.4</v>
      </c>
      <c r="G11" s="36">
        <f t="shared" si="0"/>
        <v>23.099999999999998</v>
      </c>
      <c r="H11" s="36">
        <f t="shared" si="0"/>
        <v>0</v>
      </c>
      <c r="I11" s="36">
        <f t="shared" si="0"/>
        <v>0</v>
      </c>
      <c r="J11" s="36">
        <f t="shared" si="0"/>
        <v>53.7</v>
      </c>
      <c r="K11" s="36">
        <f>SUM(K3:K10)</f>
        <v>372</v>
      </c>
      <c r="L11" s="37">
        <f>SUM(L3:L10)</f>
        <v>0.93980000000000008</v>
      </c>
      <c r="M11" s="36">
        <f t="shared" si="0"/>
        <v>0</v>
      </c>
      <c r="N11" s="38">
        <f t="shared" si="0"/>
        <v>0</v>
      </c>
      <c r="O11" s="36">
        <f t="shared" si="0"/>
        <v>0</v>
      </c>
      <c r="P11" s="37">
        <f t="shared" si="0"/>
        <v>0</v>
      </c>
      <c r="Q11" s="37">
        <f>SUM(Q3:Q10)</f>
        <v>100</v>
      </c>
      <c r="R11" s="57">
        <f>SUM(R3:R10)</f>
        <v>105.95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基礎データ!B171</f>
        <v>すき焼き風セット、小松菜のおひたし、れんこんのごま和え</v>
      </c>
      <c r="C13" s="23"/>
      <c r="D13" s="23"/>
      <c r="E13" s="16">
        <f>基礎データ!F171</f>
        <v>126</v>
      </c>
      <c r="F13" s="14">
        <f>基礎データ!G171</f>
        <v>7.8</v>
      </c>
      <c r="G13" s="14">
        <f>基礎データ!H171</f>
        <v>4.4000000000000004</v>
      </c>
      <c r="H13" s="14">
        <f>基礎データ!I171</f>
        <v>12.9</v>
      </c>
      <c r="I13" s="14">
        <f>基礎データ!J171</f>
        <v>1.7</v>
      </c>
      <c r="J13" s="14">
        <f>基礎データ!K171</f>
        <v>14.6</v>
      </c>
      <c r="K13" s="14">
        <f>基礎データ!L171</f>
        <v>887</v>
      </c>
      <c r="L13" s="14">
        <f>基礎データ!M171</f>
        <v>2.2999999999999998</v>
      </c>
      <c r="M13" s="14">
        <f>基礎データ!N171</f>
        <v>0</v>
      </c>
      <c r="N13" s="14" t="str">
        <f>基礎データ!O171</f>
        <v>　</v>
      </c>
      <c r="O13" s="14">
        <f>基礎データ!P171</f>
        <v>0</v>
      </c>
      <c r="P13" s="14">
        <f>基礎データ!Q171</f>
        <v>0</v>
      </c>
      <c r="Q13" s="14">
        <f>基礎データ!R171</f>
        <v>0</v>
      </c>
      <c r="R13" s="19">
        <f>基礎データ!S171</f>
        <v>298</v>
      </c>
    </row>
    <row r="14" spans="1:18" ht="18" customHeight="1">
      <c r="A14" s="205"/>
      <c r="B14" s="9" t="str">
        <f>基礎データ!B403</f>
        <v>みかん</v>
      </c>
      <c r="C14" s="23"/>
      <c r="D14" s="23"/>
      <c r="E14" s="16">
        <f>基礎データ!F403</f>
        <v>34</v>
      </c>
      <c r="F14" s="14">
        <f>基礎データ!G403</f>
        <v>0.53</v>
      </c>
      <c r="G14" s="14">
        <f>基礎データ!H403</f>
        <v>0.08</v>
      </c>
      <c r="H14" s="14">
        <f>基礎データ!I403</f>
        <v>0</v>
      </c>
      <c r="I14" s="14">
        <f>基礎データ!J403</f>
        <v>0.3</v>
      </c>
      <c r="J14" s="14">
        <f>基礎データ!K403</f>
        <v>8.6300000000000008</v>
      </c>
      <c r="K14" s="14">
        <f>基礎データ!L403</f>
        <v>0.75</v>
      </c>
      <c r="L14" s="14">
        <f>基礎データ!M403</f>
        <v>0</v>
      </c>
      <c r="M14" s="14">
        <f>基礎データ!N403</f>
        <v>112.5</v>
      </c>
      <c r="N14" s="14">
        <f>基礎データ!O403</f>
        <v>11.25</v>
      </c>
      <c r="O14" s="14">
        <f>基礎データ!P403</f>
        <v>11.25</v>
      </c>
      <c r="P14" s="14">
        <f>基礎データ!Q403</f>
        <v>0.08</v>
      </c>
      <c r="Q14" s="14">
        <f>基礎データ!R403</f>
        <v>65.25</v>
      </c>
      <c r="R14" s="19">
        <f>基礎データ!S403</f>
        <v>0</v>
      </c>
    </row>
    <row r="15" spans="1:18" ht="18" customHeight="1">
      <c r="A15" s="205"/>
      <c r="B15" s="10" t="str">
        <f>基礎データ!B401</f>
        <v>りんご(M1個）</v>
      </c>
      <c r="C15" s="23"/>
      <c r="D15" s="23"/>
      <c r="E15" s="32">
        <f>基礎データ!F401</f>
        <v>138</v>
      </c>
      <c r="F15" s="33">
        <f>基礎データ!G401</f>
        <v>0.51</v>
      </c>
      <c r="G15" s="33">
        <f>基礎データ!H401</f>
        <v>0.26</v>
      </c>
      <c r="H15" s="33">
        <f>基礎データ!I401</f>
        <v>0</v>
      </c>
      <c r="I15" s="33">
        <f>基礎データ!J401</f>
        <v>3.83</v>
      </c>
      <c r="J15" s="33">
        <f>基礎データ!K401</f>
        <v>37.229999999999997</v>
      </c>
      <c r="K15" s="33">
        <f>基礎データ!L401</f>
        <v>0</v>
      </c>
      <c r="L15" s="33">
        <f>基礎データ!M401</f>
        <v>0</v>
      </c>
      <c r="M15" s="33">
        <f>基礎データ!N401</f>
        <v>280.5</v>
      </c>
      <c r="N15" s="33">
        <f>基礎データ!O401</f>
        <v>7.65</v>
      </c>
      <c r="O15" s="33">
        <f>基礎データ!P401</f>
        <v>25.5</v>
      </c>
      <c r="P15" s="33">
        <f>基礎データ!Q401</f>
        <v>0</v>
      </c>
      <c r="Q15" s="33">
        <f>基礎データ!R401</f>
        <v>214.2</v>
      </c>
      <c r="R15" s="72">
        <f>基礎データ!S401</f>
        <v>107.25</v>
      </c>
    </row>
    <row r="16" spans="1:18" ht="18" customHeight="1">
      <c r="A16" s="205"/>
      <c r="B16" s="9" t="str">
        <f>基礎データ!B373</f>
        <v>オリジナルブレンドレギュラーコーヒー</v>
      </c>
      <c r="C16" s="23"/>
      <c r="D16" s="23"/>
      <c r="E16" s="16">
        <f>基礎データ!F373</f>
        <v>4</v>
      </c>
      <c r="F16" s="14">
        <f>基礎データ!G373</f>
        <v>0.4</v>
      </c>
      <c r="G16" s="14">
        <f>基礎データ!H373</f>
        <v>0</v>
      </c>
      <c r="H16" s="14">
        <f>基礎データ!I373</f>
        <v>0.6</v>
      </c>
      <c r="I16" s="14">
        <f>基礎データ!J373</f>
        <v>0.1</v>
      </c>
      <c r="J16" s="14">
        <f>基礎データ!K373</f>
        <v>0</v>
      </c>
      <c r="K16" s="14">
        <f>基礎データ!L373</f>
        <v>8</v>
      </c>
      <c r="L16" s="14">
        <f>基礎データ!M373</f>
        <v>2.0320000000000001E-2</v>
      </c>
      <c r="M16" s="14">
        <f>基礎データ!N373</f>
        <v>0</v>
      </c>
      <c r="N16" s="14">
        <f>基礎データ!O373</f>
        <v>0</v>
      </c>
      <c r="O16" s="14">
        <f>基礎データ!P373</f>
        <v>0</v>
      </c>
      <c r="P16" s="14">
        <f>基礎データ!Q373</f>
        <v>0</v>
      </c>
      <c r="Q16" s="14">
        <f>基礎データ!R373</f>
        <v>100</v>
      </c>
      <c r="R16" s="19">
        <f>基礎データ!S373</f>
        <v>8.6088888888888793</v>
      </c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638</v>
      </c>
      <c r="F20" s="47">
        <f t="shared" ref="F20:P20" si="1">SUM(F12:F19)</f>
        <v>14.24</v>
      </c>
      <c r="G20" s="46">
        <f t="shared" si="1"/>
        <v>5.34</v>
      </c>
      <c r="H20" s="46">
        <f t="shared" si="1"/>
        <v>13.5</v>
      </c>
      <c r="I20" s="46">
        <f t="shared" si="1"/>
        <v>5.93</v>
      </c>
      <c r="J20" s="46">
        <f t="shared" si="1"/>
        <v>134.66</v>
      </c>
      <c r="K20" s="46">
        <f>SUM(K12:K19)</f>
        <v>897.75</v>
      </c>
      <c r="L20" s="62">
        <f>SUM(L12:L19)</f>
        <v>2.3403199999999997</v>
      </c>
      <c r="M20" s="46">
        <f t="shared" si="1"/>
        <v>451</v>
      </c>
      <c r="N20" s="47">
        <f t="shared" si="1"/>
        <v>24.9</v>
      </c>
      <c r="O20" s="46">
        <f t="shared" si="1"/>
        <v>104.75</v>
      </c>
      <c r="P20" s="62">
        <f t="shared" si="1"/>
        <v>0.28000000000000003</v>
      </c>
      <c r="Q20" s="62">
        <f>SUM(Q12:Q19)</f>
        <v>509.45</v>
      </c>
      <c r="R20" s="57">
        <f>SUM(R12:R19)</f>
        <v>451.3558888888889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基礎データ!B204</f>
        <v>アメリカ産牛タン塩焼き用</v>
      </c>
      <c r="C22" s="23"/>
      <c r="D22" s="23"/>
      <c r="E22" s="16">
        <f>基礎データ!F204</f>
        <v>269</v>
      </c>
      <c r="F22" s="14">
        <f>基礎データ!G204</f>
        <v>15.2</v>
      </c>
      <c r="G22" s="14">
        <f>基礎データ!H204</f>
        <v>21.7</v>
      </c>
      <c r="H22" s="14">
        <f>基礎データ!I204</f>
        <v>0</v>
      </c>
      <c r="I22" s="14">
        <f>基礎データ!J204</f>
        <v>0</v>
      </c>
      <c r="J22" s="14">
        <f>基礎データ!K204</f>
        <v>0.1</v>
      </c>
      <c r="K22" s="14">
        <f>基礎データ!L204</f>
        <v>60</v>
      </c>
      <c r="L22" s="14">
        <f>基礎データ!M204</f>
        <v>0.2</v>
      </c>
      <c r="M22" s="14">
        <f>基礎データ!N204</f>
        <v>200</v>
      </c>
      <c r="N22" s="14">
        <f>基礎データ!O204</f>
        <v>5</v>
      </c>
      <c r="O22" s="14">
        <f>基礎データ!P204</f>
        <v>140</v>
      </c>
      <c r="P22" s="14">
        <f>基礎データ!Q204</f>
        <v>2.5</v>
      </c>
      <c r="Q22" s="14">
        <f>基礎データ!R204</f>
        <v>62</v>
      </c>
      <c r="R22" s="19">
        <f>基礎データ!S204</f>
        <v>496</v>
      </c>
    </row>
    <row r="23" spans="1:18" ht="18" customHeight="1">
      <c r="A23" s="205"/>
      <c r="B23" s="10" t="str">
        <f>基礎データ!B368</f>
        <v>緑茶ティーバッグ　2g×40入</v>
      </c>
      <c r="C23" s="23"/>
      <c r="D23" s="23"/>
      <c r="E23" s="16">
        <f>基礎データ!F369</f>
        <v>1</v>
      </c>
      <c r="F23" s="14">
        <f>基礎データ!G369</f>
        <v>0</v>
      </c>
      <c r="G23" s="14">
        <f>基礎データ!H369</f>
        <v>0.2</v>
      </c>
      <c r="H23" s="14">
        <f>基礎データ!I369</f>
        <v>0</v>
      </c>
      <c r="I23" s="14">
        <f>基礎データ!J369</f>
        <v>0</v>
      </c>
      <c r="J23" s="14">
        <f>基礎データ!K369</f>
        <v>0</v>
      </c>
      <c r="K23" s="14">
        <f>基礎データ!L369</f>
        <v>2</v>
      </c>
      <c r="L23" s="14">
        <f>基礎データ!M369</f>
        <v>0</v>
      </c>
      <c r="M23" s="14">
        <f>基礎データ!N369</f>
        <v>0</v>
      </c>
      <c r="N23" s="14">
        <f>基礎データ!O369</f>
        <v>0</v>
      </c>
      <c r="O23" s="14">
        <f>基礎データ!P369</f>
        <v>0</v>
      </c>
      <c r="P23" s="14">
        <f>基礎データ!Q369</f>
        <v>0</v>
      </c>
      <c r="Q23" s="14">
        <f>基礎データ!R369</f>
        <v>100</v>
      </c>
      <c r="R23" s="19">
        <f>基礎データ!S369</f>
        <v>4.95</v>
      </c>
    </row>
    <row r="24" spans="1:18" ht="18" customHeight="1">
      <c r="A24" s="205"/>
      <c r="B24" s="10" t="str">
        <f>基礎データ!B403</f>
        <v>みかん</v>
      </c>
      <c r="C24" s="23"/>
      <c r="D24" s="23"/>
      <c r="E24" s="32">
        <f>基礎データ!F403</f>
        <v>34</v>
      </c>
      <c r="F24" s="33">
        <f>基礎データ!G403</f>
        <v>0.53</v>
      </c>
      <c r="G24" s="33">
        <f>基礎データ!H403</f>
        <v>0.08</v>
      </c>
      <c r="H24" s="33">
        <f>基礎データ!I403</f>
        <v>0</v>
      </c>
      <c r="I24" s="33">
        <f>基礎データ!J403</f>
        <v>0.3</v>
      </c>
      <c r="J24" s="33">
        <f>基礎データ!K403</f>
        <v>8.6300000000000008</v>
      </c>
      <c r="K24" s="33">
        <f>基礎データ!L403</f>
        <v>0.75</v>
      </c>
      <c r="L24" s="33">
        <f>基礎データ!M403</f>
        <v>0</v>
      </c>
      <c r="M24" s="33">
        <f>基礎データ!N403</f>
        <v>112.5</v>
      </c>
      <c r="N24" s="33">
        <f>基礎データ!O403</f>
        <v>11.25</v>
      </c>
      <c r="O24" s="33">
        <f>基礎データ!P403</f>
        <v>11.25</v>
      </c>
      <c r="P24" s="33">
        <f>基礎データ!Q403</f>
        <v>0.08</v>
      </c>
      <c r="Q24" s="33">
        <f>基礎データ!R403</f>
        <v>65.25</v>
      </c>
      <c r="R24" s="72">
        <f>基礎データ!S403</f>
        <v>0</v>
      </c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640</v>
      </c>
      <c r="F29" s="28">
        <f t="shared" ref="F29:P29" si="2">SUM(F21:F28)</f>
        <v>20.73</v>
      </c>
      <c r="G29" s="13">
        <f t="shared" si="2"/>
        <v>22.58</v>
      </c>
      <c r="H29" s="13">
        <f t="shared" si="2"/>
        <v>0</v>
      </c>
      <c r="I29" s="13">
        <f t="shared" si="2"/>
        <v>0.3</v>
      </c>
      <c r="J29" s="13">
        <f t="shared" si="2"/>
        <v>82.929999999999993</v>
      </c>
      <c r="K29" s="13">
        <f>SUM(K21:K28)</f>
        <v>64.75</v>
      </c>
      <c r="L29" s="24">
        <f>SUM(L21:L28)</f>
        <v>0.22</v>
      </c>
      <c r="M29" s="13">
        <f t="shared" si="2"/>
        <v>370.5</v>
      </c>
      <c r="N29" s="28">
        <f t="shared" si="2"/>
        <v>22.25</v>
      </c>
      <c r="O29" s="13">
        <f t="shared" si="2"/>
        <v>219.25</v>
      </c>
      <c r="P29" s="24">
        <f t="shared" si="2"/>
        <v>2.7800000000000002</v>
      </c>
      <c r="Q29" s="24">
        <f>SUM(Q21:Q28)</f>
        <v>357.25</v>
      </c>
      <c r="R29" s="57">
        <f>SUM(R21:R28)</f>
        <v>538.447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1734</v>
      </c>
      <c r="F30" s="29">
        <f t="shared" ref="F30:P30" si="3">F11+F20+F29</f>
        <v>43.370000000000005</v>
      </c>
      <c r="G30" s="6">
        <f t="shared" si="3"/>
        <v>51.019999999999996</v>
      </c>
      <c r="H30" s="6">
        <f t="shared" si="3"/>
        <v>13.5</v>
      </c>
      <c r="I30" s="6">
        <f t="shared" si="3"/>
        <v>6.2299999999999995</v>
      </c>
      <c r="J30" s="6">
        <f t="shared" si="3"/>
        <v>271.29000000000002</v>
      </c>
      <c r="K30" s="6">
        <f>K11+K20+K29</f>
        <v>1334.5</v>
      </c>
      <c r="L30" s="25">
        <f>L11+L20+L29</f>
        <v>3.5001199999999999</v>
      </c>
      <c r="M30" s="6">
        <f t="shared" si="3"/>
        <v>821.5</v>
      </c>
      <c r="N30" s="29">
        <f t="shared" si="3"/>
        <v>47.15</v>
      </c>
      <c r="O30" s="6">
        <f t="shared" si="3"/>
        <v>324</v>
      </c>
      <c r="P30" s="25">
        <f t="shared" si="3"/>
        <v>3.0600000000000005</v>
      </c>
      <c r="Q30" s="25">
        <f>Q11+Q20+Q29</f>
        <v>966.7</v>
      </c>
      <c r="R30" s="58">
        <f>R11+R20+R29</f>
        <v>1095.7528888888889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58.625" style="11" customWidth="1"/>
    <col min="3" max="3" width="7.625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41993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基礎データ!B2</f>
        <v>ご飯　200g</v>
      </c>
      <c r="C3" s="40"/>
      <c r="D3" s="40"/>
      <c r="E3" s="42">
        <f>基礎データ!F2</f>
        <v>336</v>
      </c>
      <c r="F3" s="39">
        <f>基礎データ!G2</f>
        <v>5</v>
      </c>
      <c r="G3" s="39">
        <f>基礎データ!H2</f>
        <v>0.6</v>
      </c>
      <c r="H3" s="39">
        <f>基礎データ!I2</f>
        <v>0</v>
      </c>
      <c r="I3" s="39">
        <f>基礎データ!J2</f>
        <v>0</v>
      </c>
      <c r="J3" s="39">
        <f>基礎データ!K2</f>
        <v>74.2</v>
      </c>
      <c r="K3" s="39">
        <f>基礎データ!L2</f>
        <v>2</v>
      </c>
      <c r="L3" s="39">
        <f>基礎データ!M2</f>
        <v>0.02</v>
      </c>
      <c r="M3" s="39">
        <f>基礎データ!N2</f>
        <v>58</v>
      </c>
      <c r="N3" s="39">
        <f>基礎データ!O2</f>
        <v>6</v>
      </c>
      <c r="O3" s="39">
        <f>基礎データ!P2</f>
        <v>68</v>
      </c>
      <c r="P3" s="39">
        <f>基礎データ!Q2</f>
        <v>0.2</v>
      </c>
      <c r="Q3" s="39">
        <f>基礎データ!R2</f>
        <v>130</v>
      </c>
      <c r="R3" s="42">
        <f>基礎データ!S2</f>
        <v>37.497</v>
      </c>
    </row>
    <row r="4" spans="1:18" ht="18" customHeight="1">
      <c r="A4" s="205"/>
      <c r="B4" s="10" t="str">
        <f>基礎データ!B261</f>
        <v>超濃いか塩辛</v>
      </c>
      <c r="C4" s="23"/>
      <c r="D4" s="23"/>
      <c r="E4" s="16">
        <f>基礎データ!F261</f>
        <v>129</v>
      </c>
      <c r="F4" s="14">
        <f>基礎データ!G261</f>
        <v>14.7</v>
      </c>
      <c r="G4" s="14">
        <f>基礎データ!H261</f>
        <v>3.4</v>
      </c>
      <c r="H4" s="14">
        <f>基礎データ!I261</f>
        <v>0</v>
      </c>
      <c r="I4" s="14">
        <f>基礎データ!J261</f>
        <v>0</v>
      </c>
      <c r="J4" s="14">
        <f>基礎データ!K261</f>
        <v>9.3000000000000007</v>
      </c>
      <c r="K4" s="14">
        <f>基礎データ!L261</f>
        <v>2087</v>
      </c>
      <c r="L4" s="14">
        <f>基礎データ!M261</f>
        <v>5.3</v>
      </c>
      <c r="M4" s="14">
        <f>基礎データ!N261</f>
        <v>0</v>
      </c>
      <c r="N4" s="14">
        <f>基礎データ!O261</f>
        <v>0</v>
      </c>
      <c r="O4" s="14">
        <f>基礎データ!P261</f>
        <v>0</v>
      </c>
      <c r="P4" s="14">
        <f>基礎データ!Q261</f>
        <v>0</v>
      </c>
      <c r="Q4" s="14">
        <f>基礎データ!R261</f>
        <v>0</v>
      </c>
      <c r="R4" s="16">
        <f>基礎データ!S261</f>
        <v>99.3333333333333</v>
      </c>
    </row>
    <row r="5" spans="1:18" ht="18" customHeight="1">
      <c r="A5" s="205"/>
      <c r="B5" s="10" t="str">
        <f>基礎データ!B373</f>
        <v>オリジナルブレンドレギュラーコーヒー</v>
      </c>
      <c r="C5" s="23"/>
      <c r="D5" s="23"/>
      <c r="E5" s="16">
        <f>基礎データ!F373</f>
        <v>4</v>
      </c>
      <c r="F5" s="14">
        <f>基礎データ!G373</f>
        <v>0.4</v>
      </c>
      <c r="G5" s="14">
        <f>基礎データ!H373</f>
        <v>0</v>
      </c>
      <c r="H5" s="14">
        <f>基礎データ!I373</f>
        <v>0.6</v>
      </c>
      <c r="I5" s="14">
        <f>基礎データ!J373</f>
        <v>0.1</v>
      </c>
      <c r="J5" s="14">
        <f>基礎データ!K373</f>
        <v>0</v>
      </c>
      <c r="K5" s="14">
        <f>基礎データ!L373</f>
        <v>8</v>
      </c>
      <c r="L5" s="14">
        <f>基礎データ!M373</f>
        <v>2.0320000000000001E-2</v>
      </c>
      <c r="M5" s="14">
        <f>基礎データ!N373</f>
        <v>0</v>
      </c>
      <c r="N5" s="14">
        <f>基礎データ!O373</f>
        <v>0</v>
      </c>
      <c r="O5" s="14">
        <f>基礎データ!P373</f>
        <v>0</v>
      </c>
      <c r="P5" s="14">
        <f>基礎データ!Q373</f>
        <v>0</v>
      </c>
      <c r="Q5" s="14">
        <f>基礎データ!R373</f>
        <v>100</v>
      </c>
      <c r="R5" s="16">
        <f>基礎データ!S373</f>
        <v>8.6088888888888793</v>
      </c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48"/>
      <c r="M6" s="33"/>
      <c r="N6" s="33"/>
      <c r="O6" s="33"/>
      <c r="P6" s="48"/>
      <c r="Q6" s="48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469</v>
      </c>
      <c r="F11" s="38">
        <f t="shared" ref="F11:P11" si="0">SUM(F3:F10)</f>
        <v>20.099999999999998</v>
      </c>
      <c r="G11" s="36">
        <f t="shared" si="0"/>
        <v>4</v>
      </c>
      <c r="H11" s="36">
        <f t="shared" si="0"/>
        <v>0.6</v>
      </c>
      <c r="I11" s="36">
        <f t="shared" si="0"/>
        <v>0.1</v>
      </c>
      <c r="J11" s="36">
        <f t="shared" si="0"/>
        <v>83.5</v>
      </c>
      <c r="K11" s="36">
        <f>SUM(K3:K10)</f>
        <v>2097</v>
      </c>
      <c r="L11" s="37">
        <f>SUM(L3:L10)</f>
        <v>5.3403199999999993</v>
      </c>
      <c r="M11" s="36">
        <f t="shared" si="0"/>
        <v>58</v>
      </c>
      <c r="N11" s="38">
        <f t="shared" si="0"/>
        <v>6</v>
      </c>
      <c r="O11" s="36">
        <f t="shared" si="0"/>
        <v>68</v>
      </c>
      <c r="P11" s="37">
        <f t="shared" si="0"/>
        <v>0.2</v>
      </c>
      <c r="Q11" s="37">
        <f>SUM(Q3:Q10)</f>
        <v>230</v>
      </c>
      <c r="R11" s="57">
        <f>SUM(R3:R10)</f>
        <v>145.43922222222218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71">
        <f>基礎データ!S2</f>
        <v>37.497</v>
      </c>
    </row>
    <row r="13" spans="1:18" ht="18" customHeight="1">
      <c r="A13" s="205"/>
      <c r="B13" s="9"/>
      <c r="C13" s="23"/>
      <c r="D13" s="23"/>
      <c r="E13" s="16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9"/>
    </row>
    <row r="14" spans="1:18" ht="18" customHeight="1">
      <c r="A14" s="205"/>
      <c r="B14" s="9"/>
      <c r="C14" s="23"/>
      <c r="D14" s="23"/>
      <c r="E14" s="16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9"/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72"/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336</v>
      </c>
      <c r="F20" s="47">
        <f t="shared" ref="F20:P20" si="1">SUM(F12:F19)</f>
        <v>5</v>
      </c>
      <c r="G20" s="46">
        <f t="shared" si="1"/>
        <v>0.6</v>
      </c>
      <c r="H20" s="46">
        <f t="shared" si="1"/>
        <v>0</v>
      </c>
      <c r="I20" s="46">
        <f t="shared" si="1"/>
        <v>0</v>
      </c>
      <c r="J20" s="46">
        <f t="shared" si="1"/>
        <v>74.2</v>
      </c>
      <c r="K20" s="46">
        <f>SUM(K12:K19)</f>
        <v>2</v>
      </c>
      <c r="L20" s="62">
        <f>SUM(L12:L19)</f>
        <v>0.02</v>
      </c>
      <c r="M20" s="46">
        <f t="shared" si="1"/>
        <v>58</v>
      </c>
      <c r="N20" s="47">
        <f t="shared" si="1"/>
        <v>6</v>
      </c>
      <c r="O20" s="46">
        <f t="shared" si="1"/>
        <v>68</v>
      </c>
      <c r="P20" s="62">
        <f t="shared" si="1"/>
        <v>0.2</v>
      </c>
      <c r="Q20" s="62">
        <f>SUM(Q12:Q19)</f>
        <v>130</v>
      </c>
      <c r="R20" s="57">
        <f>SUM(R12:R19)</f>
        <v>37.497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/>
      <c r="C22" s="23"/>
      <c r="D22" s="23"/>
      <c r="E22" s="16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9"/>
    </row>
    <row r="23" spans="1:18" ht="18" customHeight="1">
      <c r="A23" s="205"/>
      <c r="B23" s="10"/>
      <c r="C23" s="23"/>
      <c r="D23" s="23"/>
      <c r="E23" s="16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9"/>
    </row>
    <row r="24" spans="1:18" ht="18" customHeight="1">
      <c r="A24" s="205"/>
      <c r="B24" s="10"/>
      <c r="C24" s="23"/>
      <c r="D24" s="23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336</v>
      </c>
      <c r="F29" s="28">
        <f t="shared" ref="F29:P29" si="2">SUM(F21:F28)</f>
        <v>5</v>
      </c>
      <c r="G29" s="13">
        <f t="shared" si="2"/>
        <v>0.6</v>
      </c>
      <c r="H29" s="13">
        <f t="shared" si="2"/>
        <v>0</v>
      </c>
      <c r="I29" s="13">
        <f t="shared" si="2"/>
        <v>0</v>
      </c>
      <c r="J29" s="13">
        <f t="shared" si="2"/>
        <v>74.2</v>
      </c>
      <c r="K29" s="13">
        <f>SUM(K21:K28)</f>
        <v>2</v>
      </c>
      <c r="L29" s="24">
        <f>SUM(L21:L28)</f>
        <v>0.02</v>
      </c>
      <c r="M29" s="13">
        <f t="shared" si="2"/>
        <v>58</v>
      </c>
      <c r="N29" s="28">
        <f t="shared" si="2"/>
        <v>6</v>
      </c>
      <c r="O29" s="13">
        <f t="shared" si="2"/>
        <v>68</v>
      </c>
      <c r="P29" s="24">
        <f t="shared" si="2"/>
        <v>0.2</v>
      </c>
      <c r="Q29" s="24">
        <f>SUM(Q21:Q28)</f>
        <v>130</v>
      </c>
      <c r="R29" s="57">
        <f>SUM(R21:R28)</f>
        <v>37.497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1141</v>
      </c>
      <c r="F30" s="29">
        <f t="shared" ref="F30:P30" si="3">F11+F20+F29</f>
        <v>30.099999999999998</v>
      </c>
      <c r="G30" s="6">
        <f t="shared" si="3"/>
        <v>5.1999999999999993</v>
      </c>
      <c r="H30" s="6">
        <f t="shared" si="3"/>
        <v>0.6</v>
      </c>
      <c r="I30" s="6">
        <f t="shared" si="3"/>
        <v>0.1</v>
      </c>
      <c r="J30" s="6">
        <f t="shared" si="3"/>
        <v>231.89999999999998</v>
      </c>
      <c r="K30" s="6">
        <f>K11+K20+K29</f>
        <v>2101</v>
      </c>
      <c r="L30" s="25">
        <f>L11+L20+L29</f>
        <v>5.3803199999999984</v>
      </c>
      <c r="M30" s="6">
        <f t="shared" si="3"/>
        <v>174</v>
      </c>
      <c r="N30" s="29">
        <f t="shared" si="3"/>
        <v>18</v>
      </c>
      <c r="O30" s="6">
        <f t="shared" si="3"/>
        <v>204</v>
      </c>
      <c r="P30" s="25">
        <f t="shared" si="3"/>
        <v>0.60000000000000009</v>
      </c>
      <c r="Q30" s="25">
        <f>Q11+Q20+Q29</f>
        <v>490</v>
      </c>
      <c r="R30" s="58">
        <f>R11+R20+R29</f>
        <v>220.43322222222218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42.75" style="11" customWidth="1"/>
    <col min="3" max="3" width="7.625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41964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基礎データ!B129</f>
        <v>トップバリュ 麻婆豆腐の素 辛口 146.4g 73.2g</v>
      </c>
      <c r="C3" s="40"/>
      <c r="D3" s="40"/>
      <c r="E3" s="42">
        <f>基礎データ!F129</f>
        <v>188</v>
      </c>
      <c r="F3" s="39">
        <f>基礎データ!G129</f>
        <v>7</v>
      </c>
      <c r="G3" s="39">
        <f>基礎データ!H129</f>
        <v>8.6</v>
      </c>
      <c r="H3" s="39">
        <f>基礎データ!I129</f>
        <v>19.899999999999999</v>
      </c>
      <c r="I3" s="39">
        <f>基礎データ!J129</f>
        <v>1.3</v>
      </c>
      <c r="J3" s="39">
        <f>基礎データ!K129</f>
        <v>0</v>
      </c>
      <c r="K3" s="39">
        <f>基礎データ!L129</f>
        <v>2900</v>
      </c>
      <c r="L3" s="39">
        <f>基礎データ!M129</f>
        <v>7.4</v>
      </c>
      <c r="M3" s="39">
        <f>基礎データ!N129</f>
        <v>0</v>
      </c>
      <c r="N3" s="39">
        <f>基礎データ!O129</f>
        <v>0</v>
      </c>
      <c r="O3" s="39">
        <f>基礎データ!P129</f>
        <v>0</v>
      </c>
      <c r="P3" s="39">
        <f>基礎データ!Q129</f>
        <v>0</v>
      </c>
      <c r="Q3" s="39">
        <f>基礎データ!R129</f>
        <v>0</v>
      </c>
      <c r="R3" s="71">
        <f>基礎データ!S129</f>
        <v>79</v>
      </c>
    </row>
    <row r="4" spans="1:18" ht="18" customHeight="1">
      <c r="A4" s="205"/>
      <c r="B4" s="10" t="str">
        <f>基礎データ!B122</f>
        <v>豆利休にがり絹とうふ</v>
      </c>
      <c r="C4" s="23"/>
      <c r="D4" s="23"/>
      <c r="E4" s="16">
        <f>基礎データ!F122/2</f>
        <v>112</v>
      </c>
      <c r="F4" s="14">
        <f>基礎データ!G122/2</f>
        <v>9.8000000000000007</v>
      </c>
      <c r="G4" s="14">
        <f>基礎データ!H122/2</f>
        <v>6</v>
      </c>
      <c r="H4" s="14">
        <f>基礎データ!I122/2</f>
        <v>0</v>
      </c>
      <c r="I4" s="14">
        <f>基礎データ!J122/2</f>
        <v>0.6</v>
      </c>
      <c r="J4" s="14">
        <f>基礎データ!K122/2</f>
        <v>4</v>
      </c>
      <c r="K4" s="14">
        <f>基礎データ!L122/2</f>
        <v>14</v>
      </c>
      <c r="L4" s="14">
        <f>基礎データ!M122/2</f>
        <v>3.3333333333333347E-2</v>
      </c>
      <c r="M4" s="14">
        <f>基礎データ!N122/2</f>
        <v>300</v>
      </c>
      <c r="N4" s="14">
        <f>基礎データ!O122/2</f>
        <v>86</v>
      </c>
      <c r="O4" s="14">
        <f>基礎データ!P122/2</f>
        <v>162</v>
      </c>
      <c r="P4" s="14">
        <f>基礎データ!Q122/2</f>
        <v>1.6</v>
      </c>
      <c r="Q4" s="14">
        <f>基礎データ!R122/2</f>
        <v>178</v>
      </c>
      <c r="R4" s="19">
        <f>基礎データ!S122/2</f>
        <v>22.5</v>
      </c>
    </row>
    <row r="5" spans="1:18" ht="18" customHeight="1">
      <c r="A5" s="205"/>
      <c r="B5" s="10" t="str">
        <f>基礎データ!B369</f>
        <v>ほうじ茶ティーバッグ　2g×40入</v>
      </c>
      <c r="C5" s="23"/>
      <c r="D5" s="23"/>
      <c r="E5" s="16">
        <f>基礎データ!F369</f>
        <v>1</v>
      </c>
      <c r="F5" s="14">
        <f>基礎データ!G369</f>
        <v>0</v>
      </c>
      <c r="G5" s="14">
        <f>基礎データ!H369</f>
        <v>0.2</v>
      </c>
      <c r="H5" s="14">
        <f>基礎データ!I369</f>
        <v>0</v>
      </c>
      <c r="I5" s="14">
        <f>基礎データ!J369</f>
        <v>0</v>
      </c>
      <c r="J5" s="14">
        <f>基礎データ!K369</f>
        <v>0</v>
      </c>
      <c r="K5" s="14">
        <f>基礎データ!L369</f>
        <v>2</v>
      </c>
      <c r="L5" s="14">
        <f>基礎データ!M369</f>
        <v>0</v>
      </c>
      <c r="M5" s="14">
        <f>基礎データ!N369</f>
        <v>0</v>
      </c>
      <c r="N5" s="14">
        <f>基礎データ!O369</f>
        <v>0</v>
      </c>
      <c r="O5" s="14">
        <f>基礎データ!P369</f>
        <v>0</v>
      </c>
      <c r="P5" s="14">
        <f>基礎データ!Q369</f>
        <v>0</v>
      </c>
      <c r="Q5" s="14">
        <f>基礎データ!R369</f>
        <v>100</v>
      </c>
      <c r="R5" s="19">
        <f>基礎データ!S369</f>
        <v>4.95</v>
      </c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48"/>
      <c r="M6" s="33"/>
      <c r="N6" s="33"/>
      <c r="O6" s="33"/>
      <c r="P6" s="48"/>
      <c r="Q6" s="48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301</v>
      </c>
      <c r="F11" s="38">
        <f t="shared" ref="F11:P11" si="0">SUM(F3:F10)</f>
        <v>16.8</v>
      </c>
      <c r="G11" s="36">
        <f t="shared" si="0"/>
        <v>14.799999999999999</v>
      </c>
      <c r="H11" s="36">
        <f t="shared" si="0"/>
        <v>19.899999999999999</v>
      </c>
      <c r="I11" s="36">
        <f t="shared" si="0"/>
        <v>1.9</v>
      </c>
      <c r="J11" s="36">
        <f t="shared" si="0"/>
        <v>4</v>
      </c>
      <c r="K11" s="36">
        <f>SUM(K3:K10)</f>
        <v>2916</v>
      </c>
      <c r="L11" s="37">
        <f>SUM(L3:L10)</f>
        <v>7.4333333333333336</v>
      </c>
      <c r="M11" s="36">
        <f t="shared" si="0"/>
        <v>300</v>
      </c>
      <c r="N11" s="38">
        <f t="shared" si="0"/>
        <v>86</v>
      </c>
      <c r="O11" s="36">
        <f t="shared" si="0"/>
        <v>162</v>
      </c>
      <c r="P11" s="37">
        <f t="shared" si="0"/>
        <v>1.6</v>
      </c>
      <c r="Q11" s="37">
        <f>SUM(Q3:Q10)</f>
        <v>278</v>
      </c>
      <c r="R11" s="57">
        <f>SUM(R3:R10)</f>
        <v>106.45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5">
        <f>基礎データ!G2</f>
        <v>5</v>
      </c>
      <c r="G12" s="175">
        <f>基礎データ!H2</f>
        <v>0.6</v>
      </c>
      <c r="H12" s="175">
        <f>基礎データ!I2</f>
        <v>0</v>
      </c>
      <c r="I12" s="175">
        <f>基礎データ!J2</f>
        <v>0</v>
      </c>
      <c r="J12" s="175">
        <f>基礎データ!K2</f>
        <v>74.2</v>
      </c>
      <c r="K12" s="175">
        <f>基礎データ!L2</f>
        <v>2</v>
      </c>
      <c r="L12" s="175">
        <f>基礎データ!M2</f>
        <v>0.02</v>
      </c>
      <c r="M12" s="175">
        <f>基礎データ!N2</f>
        <v>58</v>
      </c>
      <c r="N12" s="175">
        <f>基礎データ!O2</f>
        <v>6</v>
      </c>
      <c r="O12" s="175">
        <f>基礎データ!P2</f>
        <v>68</v>
      </c>
      <c r="P12" s="175">
        <f>基礎データ!Q2</f>
        <v>0.2</v>
      </c>
      <c r="Q12" s="175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基礎データ!B168</f>
        <v>若鶏ももトマト煮込み風セット</v>
      </c>
      <c r="C13" s="23"/>
      <c r="D13" s="23"/>
      <c r="E13" s="16">
        <f>基礎データ!F168</f>
        <v>274</v>
      </c>
      <c r="F13" s="176">
        <f>基礎データ!G168</f>
        <v>12.6</v>
      </c>
      <c r="G13" s="176">
        <f>基礎データ!H168</f>
        <v>16.100000000000001</v>
      </c>
      <c r="H13" s="176">
        <f>基礎データ!I168</f>
        <v>18.2</v>
      </c>
      <c r="I13" s="176">
        <f>基礎データ!J168</f>
        <v>2.8</v>
      </c>
      <c r="J13" s="176">
        <f>基礎データ!K168</f>
        <v>21</v>
      </c>
      <c r="K13" s="176">
        <f>基礎データ!L168</f>
        <v>972</v>
      </c>
      <c r="L13" s="176">
        <f>基礎データ!M168</f>
        <v>2.5</v>
      </c>
      <c r="M13" s="176">
        <f>基礎データ!N168</f>
        <v>0</v>
      </c>
      <c r="N13" s="176">
        <f>基礎データ!O168</f>
        <v>0</v>
      </c>
      <c r="O13" s="176">
        <f>基礎データ!P168</f>
        <v>0</v>
      </c>
      <c r="P13" s="176">
        <f>基礎データ!Q168</f>
        <v>0</v>
      </c>
      <c r="Q13" s="176">
        <f>基礎データ!R168</f>
        <v>0</v>
      </c>
      <c r="R13" s="19">
        <f>基礎データ!S168</f>
        <v>298</v>
      </c>
    </row>
    <row r="14" spans="1:18" ht="18" customHeight="1">
      <c r="A14" s="205"/>
      <c r="B14" s="9" t="str">
        <f>基礎データ!B286</f>
        <v>じゃがいも（M1個）</v>
      </c>
      <c r="C14" s="23"/>
      <c r="D14" s="23"/>
      <c r="E14" s="16">
        <f>基礎データ!F286</f>
        <v>103</v>
      </c>
      <c r="F14" s="14">
        <f>基礎データ!G286</f>
        <v>2.16</v>
      </c>
      <c r="G14" s="14">
        <f>基礎データ!H286</f>
        <v>0.14000000000000001</v>
      </c>
      <c r="H14" s="14">
        <f>基礎データ!I286</f>
        <v>0</v>
      </c>
      <c r="I14" s="14">
        <f>基礎データ!J286</f>
        <v>1.76</v>
      </c>
      <c r="J14" s="14">
        <f>基礎データ!K286</f>
        <v>23.76</v>
      </c>
      <c r="K14" s="14">
        <f>基礎データ!L286</f>
        <v>1.35</v>
      </c>
      <c r="L14" s="14">
        <f>基礎データ!M286</f>
        <v>3.4290000000000002E-3</v>
      </c>
      <c r="M14" s="14">
        <f>基礎データ!N286</f>
        <v>553.5</v>
      </c>
      <c r="N14" s="14">
        <f>基礎データ!O286</f>
        <v>4.05</v>
      </c>
      <c r="O14" s="14">
        <f>基礎データ!P286</f>
        <v>54</v>
      </c>
      <c r="P14" s="14">
        <f>基礎データ!Q286</f>
        <v>0.54</v>
      </c>
      <c r="Q14" s="14">
        <f>基礎データ!R286</f>
        <v>106.65</v>
      </c>
      <c r="R14" s="19">
        <f>基礎データ!S286</f>
        <v>51</v>
      </c>
    </row>
    <row r="15" spans="1:18" ht="18" customHeight="1">
      <c r="A15" s="205"/>
      <c r="B15" s="10" t="str">
        <f>基礎データ!B368</f>
        <v>緑茶ティーバッグ　2g×40入</v>
      </c>
      <c r="C15" s="23"/>
      <c r="D15" s="23"/>
      <c r="E15" s="32">
        <f>基礎データ!F368</f>
        <v>1</v>
      </c>
      <c r="F15" s="33">
        <f>基礎データ!G368</f>
        <v>0</v>
      </c>
      <c r="G15" s="33">
        <f>基礎データ!H368</f>
        <v>0.2</v>
      </c>
      <c r="H15" s="33">
        <f>基礎データ!I368</f>
        <v>0</v>
      </c>
      <c r="I15" s="33">
        <f>基礎データ!J368</f>
        <v>0</v>
      </c>
      <c r="J15" s="33">
        <f>基礎データ!K368</f>
        <v>0</v>
      </c>
      <c r="K15" s="33">
        <f>基礎データ!L368</f>
        <v>2</v>
      </c>
      <c r="L15" s="33">
        <f>基礎データ!M368</f>
        <v>0</v>
      </c>
      <c r="M15" s="33">
        <f>基礎データ!N368</f>
        <v>0</v>
      </c>
      <c r="N15" s="33">
        <f>基礎データ!O368</f>
        <v>0</v>
      </c>
      <c r="O15" s="33">
        <f>基礎データ!P368</f>
        <v>0</v>
      </c>
      <c r="P15" s="33">
        <f>基礎データ!Q368</f>
        <v>0</v>
      </c>
      <c r="Q15" s="33">
        <f>基礎データ!R368</f>
        <v>100</v>
      </c>
      <c r="R15" s="72">
        <f>基礎データ!S368</f>
        <v>4.95</v>
      </c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714</v>
      </c>
      <c r="F20" s="47">
        <f t="shared" ref="F20:P20" si="1">SUM(F12:F19)</f>
        <v>19.760000000000002</v>
      </c>
      <c r="G20" s="46">
        <f t="shared" si="1"/>
        <v>17.040000000000003</v>
      </c>
      <c r="H20" s="46">
        <f t="shared" si="1"/>
        <v>18.2</v>
      </c>
      <c r="I20" s="46">
        <f t="shared" si="1"/>
        <v>4.5599999999999996</v>
      </c>
      <c r="J20" s="46">
        <f t="shared" si="1"/>
        <v>118.96000000000001</v>
      </c>
      <c r="K20" s="46">
        <f>SUM(K12:K19)</f>
        <v>977.35</v>
      </c>
      <c r="L20" s="62">
        <f>SUM(L12:L19)</f>
        <v>2.5234290000000001</v>
      </c>
      <c r="M20" s="46">
        <f t="shared" si="1"/>
        <v>611.5</v>
      </c>
      <c r="N20" s="47">
        <f t="shared" si="1"/>
        <v>10.050000000000001</v>
      </c>
      <c r="O20" s="46">
        <f t="shared" si="1"/>
        <v>122</v>
      </c>
      <c r="P20" s="62">
        <f t="shared" si="1"/>
        <v>0.74</v>
      </c>
      <c r="Q20" s="62">
        <f>SUM(Q12:Q19)</f>
        <v>336.65</v>
      </c>
      <c r="R20" s="57">
        <f>SUM(R12:R19)</f>
        <v>391.447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基礎データ!B252</f>
        <v>塩さば</v>
      </c>
      <c r="C22" s="23"/>
      <c r="D22" s="23"/>
      <c r="E22" s="16">
        <f>基礎データ!F252</f>
        <v>175</v>
      </c>
      <c r="F22" s="14">
        <f>基礎データ!G252</f>
        <v>15.72</v>
      </c>
      <c r="G22" s="14">
        <f>基礎データ!H252</f>
        <v>11.46</v>
      </c>
      <c r="H22" s="14">
        <f>基礎データ!I252</f>
        <v>0</v>
      </c>
      <c r="I22" s="14">
        <f>基礎データ!J252</f>
        <v>0</v>
      </c>
      <c r="J22" s="14">
        <f>基礎データ!K252</f>
        <v>0.06</v>
      </c>
      <c r="K22" s="14">
        <f>基礎データ!L252</f>
        <v>432</v>
      </c>
      <c r="L22" s="14">
        <f>基礎データ!M252</f>
        <v>1.08</v>
      </c>
      <c r="M22" s="14">
        <f>基礎データ!N252</f>
        <v>180</v>
      </c>
      <c r="N22" s="14">
        <f>基礎データ!O252</f>
        <v>16.2</v>
      </c>
      <c r="O22" s="14">
        <f>基礎データ!P252</f>
        <v>12</v>
      </c>
      <c r="P22" s="14">
        <f>基礎データ!Q252</f>
        <v>1.2</v>
      </c>
      <c r="Q22" s="14">
        <f>基礎データ!R252</f>
        <v>31.2</v>
      </c>
      <c r="R22" s="19">
        <f>基礎データ!S252</f>
        <v>149</v>
      </c>
    </row>
    <row r="23" spans="1:18" ht="18" customHeight="1">
      <c r="A23" s="205"/>
      <c r="B23" s="10" t="str">
        <f>基礎データ!B228</f>
        <v>特級ポークあらびきウインナー254g</v>
      </c>
      <c r="C23" s="23"/>
      <c r="D23" s="23"/>
      <c r="E23" s="16">
        <f>基礎データ!F228*6</f>
        <v>107.39999999999999</v>
      </c>
      <c r="F23" s="14">
        <f>基礎データ!G228*6</f>
        <v>12</v>
      </c>
      <c r="G23" s="14">
        <f>基礎データ!H228*6</f>
        <v>15.450000000000001</v>
      </c>
      <c r="H23" s="14">
        <f>基礎データ!I228*6</f>
        <v>3.375</v>
      </c>
      <c r="I23" s="14">
        <f>基礎データ!J228*6</f>
        <v>0.30000000000000004</v>
      </c>
      <c r="J23" s="14">
        <f>基礎データ!K228*6</f>
        <v>0</v>
      </c>
      <c r="K23" s="14">
        <f>基礎データ!L228*6</f>
        <v>400.5</v>
      </c>
      <c r="L23" s="14">
        <f>基礎データ!M228*6</f>
        <v>1.0499999999999998</v>
      </c>
      <c r="M23" s="14">
        <f>基礎データ!N228*6</f>
        <v>0</v>
      </c>
      <c r="N23" s="14">
        <f>基礎データ!O228*6</f>
        <v>0</v>
      </c>
      <c r="O23" s="14">
        <f>基礎データ!P228*6</f>
        <v>0</v>
      </c>
      <c r="P23" s="14">
        <f>基礎データ!Q228*6</f>
        <v>0</v>
      </c>
      <c r="Q23" s="14">
        <f>基礎データ!R228*6</f>
        <v>0</v>
      </c>
      <c r="R23" s="19">
        <f>基礎データ!S228*6</f>
        <v>214.79999999999998</v>
      </c>
    </row>
    <row r="24" spans="1:18" ht="18" customHeight="1">
      <c r="A24" s="205"/>
      <c r="B24" s="10" t="str">
        <f>基礎データ!B368</f>
        <v>緑茶ティーバッグ　2g×40入</v>
      </c>
      <c r="C24" s="23"/>
      <c r="D24" s="23"/>
      <c r="E24" s="32">
        <f>基礎データ!F368</f>
        <v>1</v>
      </c>
      <c r="F24" s="33">
        <f>基礎データ!G368</f>
        <v>0</v>
      </c>
      <c r="G24" s="33">
        <f>基礎データ!H368</f>
        <v>0.2</v>
      </c>
      <c r="H24" s="33">
        <f>基礎データ!I368</f>
        <v>0</v>
      </c>
      <c r="I24" s="33">
        <f>基礎データ!J368</f>
        <v>0</v>
      </c>
      <c r="J24" s="33">
        <f>基礎データ!K368</f>
        <v>0</v>
      </c>
      <c r="K24" s="33">
        <f>基礎データ!L368</f>
        <v>2</v>
      </c>
      <c r="L24" s="33">
        <f>基礎データ!M368</f>
        <v>0</v>
      </c>
      <c r="M24" s="33">
        <f>基礎データ!N368</f>
        <v>0</v>
      </c>
      <c r="N24" s="33">
        <f>基礎データ!O368</f>
        <v>0</v>
      </c>
      <c r="O24" s="33">
        <f>基礎データ!P368</f>
        <v>0</v>
      </c>
      <c r="P24" s="33">
        <f>基礎データ!Q368</f>
        <v>0</v>
      </c>
      <c r="Q24" s="33">
        <f>基礎データ!R368</f>
        <v>100</v>
      </c>
      <c r="R24" s="72">
        <f>基礎データ!S368</f>
        <v>4.95</v>
      </c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619.4</v>
      </c>
      <c r="F29" s="28">
        <f t="shared" ref="F29:P29" si="2">SUM(F21:F28)</f>
        <v>32.72</v>
      </c>
      <c r="G29" s="13">
        <f t="shared" si="2"/>
        <v>27.71</v>
      </c>
      <c r="H29" s="13">
        <f t="shared" si="2"/>
        <v>3.375</v>
      </c>
      <c r="I29" s="13">
        <f t="shared" si="2"/>
        <v>0.30000000000000004</v>
      </c>
      <c r="J29" s="13">
        <f t="shared" si="2"/>
        <v>74.260000000000005</v>
      </c>
      <c r="K29" s="13">
        <f>SUM(K21:K28)</f>
        <v>836.5</v>
      </c>
      <c r="L29" s="24">
        <f>SUM(L21:L28)</f>
        <v>2.15</v>
      </c>
      <c r="M29" s="13">
        <f t="shared" si="2"/>
        <v>238</v>
      </c>
      <c r="N29" s="28">
        <f t="shared" si="2"/>
        <v>22.2</v>
      </c>
      <c r="O29" s="13">
        <f t="shared" si="2"/>
        <v>80</v>
      </c>
      <c r="P29" s="24">
        <f t="shared" si="2"/>
        <v>1.4</v>
      </c>
      <c r="Q29" s="24">
        <f>SUM(Q21:Q28)</f>
        <v>261.2</v>
      </c>
      <c r="R29" s="57">
        <f>SUM(R21:R28)</f>
        <v>406.24700000000001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1634.4</v>
      </c>
      <c r="F30" s="29">
        <f t="shared" ref="F30:P30" si="3">F11+F20+F29</f>
        <v>69.28</v>
      </c>
      <c r="G30" s="6">
        <f t="shared" si="3"/>
        <v>59.550000000000004</v>
      </c>
      <c r="H30" s="6">
        <f t="shared" si="3"/>
        <v>41.474999999999994</v>
      </c>
      <c r="I30" s="6">
        <f t="shared" si="3"/>
        <v>6.7599999999999989</v>
      </c>
      <c r="J30" s="6">
        <f t="shared" si="3"/>
        <v>197.22000000000003</v>
      </c>
      <c r="K30" s="6">
        <f>K11+K20+K29</f>
        <v>4729.8500000000004</v>
      </c>
      <c r="L30" s="25">
        <f>L11+L20+L29</f>
        <v>12.106762333333334</v>
      </c>
      <c r="M30" s="6">
        <f t="shared" si="3"/>
        <v>1149.5</v>
      </c>
      <c r="N30" s="29">
        <f t="shared" si="3"/>
        <v>118.25</v>
      </c>
      <c r="O30" s="6">
        <f t="shared" si="3"/>
        <v>364</v>
      </c>
      <c r="P30" s="25">
        <f t="shared" si="3"/>
        <v>3.7399999999999998</v>
      </c>
      <c r="Q30" s="25">
        <f>Q11+Q20+Q29</f>
        <v>875.84999999999991</v>
      </c>
      <c r="R30" s="58">
        <f>R11+R20+R29</f>
        <v>904.14400000000001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42.75" style="11" customWidth="1"/>
    <col min="3" max="3" width="7.625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41965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基礎データ!B2</f>
        <v>ご飯　200g</v>
      </c>
      <c r="C3" s="40"/>
      <c r="D3" s="40"/>
      <c r="E3" s="42">
        <f>基礎データ!F2</f>
        <v>336</v>
      </c>
      <c r="F3" s="39">
        <f>基礎データ!G2</f>
        <v>5</v>
      </c>
      <c r="G3" s="39">
        <f>基礎データ!H2</f>
        <v>0.6</v>
      </c>
      <c r="H3" s="39">
        <f>基礎データ!I2</f>
        <v>0</v>
      </c>
      <c r="I3" s="39">
        <f>基礎データ!J2</f>
        <v>0</v>
      </c>
      <c r="J3" s="39">
        <f>基礎データ!K2</f>
        <v>74.2</v>
      </c>
      <c r="K3" s="39">
        <f>基礎データ!L2</f>
        <v>2</v>
      </c>
      <c r="L3" s="39">
        <f>基礎データ!M2</f>
        <v>0.02</v>
      </c>
      <c r="M3" s="39">
        <f>基礎データ!N2</f>
        <v>58</v>
      </c>
      <c r="N3" s="39">
        <f>基礎データ!O2</f>
        <v>6</v>
      </c>
      <c r="O3" s="39">
        <f>基礎データ!P2</f>
        <v>68</v>
      </c>
      <c r="P3" s="39">
        <f>基礎データ!Q2</f>
        <v>0.2</v>
      </c>
      <c r="Q3" s="39">
        <f>基礎データ!R2</f>
        <v>130</v>
      </c>
      <c r="R3" s="71">
        <f>基礎データ!S2</f>
        <v>37.497</v>
      </c>
    </row>
    <row r="4" spans="1:18" ht="18" customHeight="1">
      <c r="A4" s="205"/>
      <c r="B4" s="10" t="str">
        <f>基礎データ!B252</f>
        <v>塩さば</v>
      </c>
      <c r="C4" s="23"/>
      <c r="D4" s="23"/>
      <c r="E4" s="16">
        <f>基礎データ!F252</f>
        <v>175</v>
      </c>
      <c r="F4" s="14">
        <f>基礎データ!G252</f>
        <v>15.72</v>
      </c>
      <c r="G4" s="14">
        <f>基礎データ!H252</f>
        <v>11.46</v>
      </c>
      <c r="H4" s="14">
        <f>基礎データ!I252</f>
        <v>0</v>
      </c>
      <c r="I4" s="14">
        <f>基礎データ!J252</f>
        <v>0</v>
      </c>
      <c r="J4" s="14">
        <f>基礎データ!K252</f>
        <v>0.06</v>
      </c>
      <c r="K4" s="14">
        <f>基礎データ!L252</f>
        <v>432</v>
      </c>
      <c r="L4" s="14">
        <f>基礎データ!M252</f>
        <v>1.08</v>
      </c>
      <c r="M4" s="14">
        <f>基礎データ!N252</f>
        <v>180</v>
      </c>
      <c r="N4" s="14">
        <f>基礎データ!O252</f>
        <v>16.2</v>
      </c>
      <c r="O4" s="14">
        <f>基礎データ!P252</f>
        <v>12</v>
      </c>
      <c r="P4" s="14">
        <f>基礎データ!Q252</f>
        <v>1.2</v>
      </c>
      <c r="Q4" s="14">
        <f>基礎データ!R252</f>
        <v>31.2</v>
      </c>
      <c r="R4" s="19">
        <f>基礎データ!S252</f>
        <v>149</v>
      </c>
    </row>
    <row r="5" spans="1:18" ht="18" customHeight="1">
      <c r="A5" s="205"/>
      <c r="B5" s="10" t="str">
        <f>基礎データ!B228</f>
        <v>特級ポークあらびきウインナー254g</v>
      </c>
      <c r="C5" s="23">
        <v>2</v>
      </c>
      <c r="D5" s="23">
        <v>2</v>
      </c>
      <c r="E5" s="16">
        <f>基礎データ!F228</f>
        <v>17.899999999999999</v>
      </c>
      <c r="F5" s="14">
        <f>基礎データ!G228</f>
        <v>2</v>
      </c>
      <c r="G5" s="14">
        <f>基礎データ!H228</f>
        <v>2.5750000000000002</v>
      </c>
      <c r="H5" s="14">
        <f>基礎データ!I228</f>
        <v>0.5625</v>
      </c>
      <c r="I5" s="14">
        <f>基礎データ!J228</f>
        <v>0.05</v>
      </c>
      <c r="J5" s="14">
        <f>基礎データ!K228</f>
        <v>0</v>
      </c>
      <c r="K5" s="14">
        <f>基礎データ!L228</f>
        <v>66.75</v>
      </c>
      <c r="L5" s="14">
        <f>基礎データ!M228</f>
        <v>0.17499999999999999</v>
      </c>
      <c r="M5" s="14">
        <f>基礎データ!N228</f>
        <v>0</v>
      </c>
      <c r="N5" s="14">
        <f>基礎データ!O228</f>
        <v>0</v>
      </c>
      <c r="O5" s="14">
        <f>基礎データ!P228</f>
        <v>0</v>
      </c>
      <c r="P5" s="14">
        <f>基礎データ!Q228</f>
        <v>0</v>
      </c>
      <c r="Q5" s="14">
        <f>基礎データ!R228</f>
        <v>0</v>
      </c>
      <c r="R5" s="19">
        <f>基礎データ!S228</f>
        <v>35.799999999999997</v>
      </c>
    </row>
    <row r="6" spans="1:18" ht="18" customHeight="1">
      <c r="A6" s="205"/>
      <c r="B6" s="9" t="str">
        <f>基礎データ!B368</f>
        <v>緑茶ティーバッグ　2g×40入</v>
      </c>
      <c r="C6" s="23"/>
      <c r="D6" s="23"/>
      <c r="E6" s="32">
        <f>基礎データ!F368</f>
        <v>1</v>
      </c>
      <c r="F6" s="33">
        <f>基礎データ!G368</f>
        <v>0</v>
      </c>
      <c r="G6" s="33">
        <f>基礎データ!H368</f>
        <v>0.2</v>
      </c>
      <c r="H6" s="33">
        <f>基礎データ!I368</f>
        <v>0</v>
      </c>
      <c r="I6" s="33">
        <f>基礎データ!J368</f>
        <v>0</v>
      </c>
      <c r="J6" s="33">
        <f>基礎データ!K368</f>
        <v>0</v>
      </c>
      <c r="K6" s="33">
        <f>基礎データ!L368</f>
        <v>2</v>
      </c>
      <c r="L6" s="33">
        <f>基礎データ!M368</f>
        <v>0</v>
      </c>
      <c r="M6" s="33">
        <f>基礎データ!N368</f>
        <v>0</v>
      </c>
      <c r="N6" s="33">
        <f>基礎データ!O368</f>
        <v>0</v>
      </c>
      <c r="O6" s="33">
        <f>基礎データ!P368</f>
        <v>0</v>
      </c>
      <c r="P6" s="33">
        <f>基礎データ!Q368</f>
        <v>0</v>
      </c>
      <c r="Q6" s="33">
        <f>基礎データ!R368</f>
        <v>100</v>
      </c>
      <c r="R6" s="72">
        <f>基礎データ!S368</f>
        <v>4.95</v>
      </c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529.9</v>
      </c>
      <c r="F11" s="38">
        <f t="shared" ref="F11:P11" si="0">SUM(F3:F10)</f>
        <v>22.72</v>
      </c>
      <c r="G11" s="36">
        <f t="shared" si="0"/>
        <v>14.835000000000001</v>
      </c>
      <c r="H11" s="36">
        <f t="shared" si="0"/>
        <v>0.5625</v>
      </c>
      <c r="I11" s="36">
        <f t="shared" si="0"/>
        <v>0.05</v>
      </c>
      <c r="J11" s="36">
        <f t="shared" si="0"/>
        <v>74.260000000000005</v>
      </c>
      <c r="K11" s="36">
        <f>SUM(K3:K10)</f>
        <v>502.75</v>
      </c>
      <c r="L11" s="37">
        <f>SUM(L3:L10)</f>
        <v>1.2750000000000001</v>
      </c>
      <c r="M11" s="36">
        <f t="shared" si="0"/>
        <v>238</v>
      </c>
      <c r="N11" s="38">
        <f t="shared" si="0"/>
        <v>22.2</v>
      </c>
      <c r="O11" s="36">
        <f t="shared" si="0"/>
        <v>80</v>
      </c>
      <c r="P11" s="37">
        <f t="shared" si="0"/>
        <v>1.4</v>
      </c>
      <c r="Q11" s="37">
        <f>SUM(Q3:Q10)</f>
        <v>261.2</v>
      </c>
      <c r="R11" s="57">
        <f>SUM(R3:R10)</f>
        <v>227.24700000000001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39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39">
        <f>基礎データ!Q2</f>
        <v>0.2</v>
      </c>
      <c r="Q12" s="39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基礎データ!B76</f>
        <v>やきそば</v>
      </c>
      <c r="C13" s="23"/>
      <c r="D13" s="23"/>
      <c r="E13" s="16">
        <f>基礎データ!F76</f>
        <v>469</v>
      </c>
      <c r="F13" s="14">
        <f>基礎データ!G76</f>
        <v>15.28</v>
      </c>
      <c r="G13" s="14">
        <f>基礎データ!H76</f>
        <v>13.48</v>
      </c>
      <c r="H13" s="14">
        <f>基礎データ!I76</f>
        <v>0</v>
      </c>
      <c r="I13" s="14">
        <f>基礎データ!J76</f>
        <v>4.38</v>
      </c>
      <c r="J13" s="14">
        <f>基礎データ!K76</f>
        <v>67.95</v>
      </c>
      <c r="K13" s="14">
        <f>基礎データ!L76</f>
        <v>1381.01</v>
      </c>
      <c r="L13" s="14">
        <f>基礎データ!M76</f>
        <v>3.48</v>
      </c>
      <c r="M13" s="14">
        <f>基礎データ!N76</f>
        <v>436.15</v>
      </c>
      <c r="N13" s="14">
        <f>基礎データ!O76</f>
        <v>54.83</v>
      </c>
      <c r="O13" s="14">
        <f>基礎データ!P76</f>
        <v>234.66</v>
      </c>
      <c r="P13" s="14">
        <f>基礎データ!Q76</f>
        <v>1.32</v>
      </c>
      <c r="Q13" s="14">
        <f>基礎データ!R76</f>
        <v>176.96700000000001</v>
      </c>
      <c r="R13" s="19">
        <f>基礎データ!S76</f>
        <v>32.6666666666666</v>
      </c>
    </row>
    <row r="14" spans="1:18" ht="18" customHeight="1">
      <c r="A14" s="205"/>
      <c r="B14" s="9" t="str">
        <f>基礎データ!B371</f>
        <v>ネスカフェ エクセラ 230g</v>
      </c>
      <c r="C14" s="23"/>
      <c r="D14" s="23"/>
      <c r="E14" s="16">
        <f>基礎データ!F371</f>
        <v>6</v>
      </c>
      <c r="F14" s="14">
        <f>基礎データ!G371</f>
        <v>0</v>
      </c>
      <c r="G14" s="14">
        <f>基礎データ!H371</f>
        <v>0</v>
      </c>
      <c r="H14" s="14">
        <f>基礎データ!I371</f>
        <v>0</v>
      </c>
      <c r="I14" s="14">
        <f>基礎データ!J371</f>
        <v>0</v>
      </c>
      <c r="J14" s="14">
        <f>基礎データ!K371</f>
        <v>0</v>
      </c>
      <c r="K14" s="14">
        <f>基礎データ!L371</f>
        <v>0</v>
      </c>
      <c r="L14" s="14">
        <f>基礎データ!M371</f>
        <v>0</v>
      </c>
      <c r="M14" s="14">
        <f>基礎データ!N371</f>
        <v>0</v>
      </c>
      <c r="N14" s="14">
        <f>基礎データ!O371</f>
        <v>0</v>
      </c>
      <c r="O14" s="14">
        <f>基礎データ!P371</f>
        <v>0</v>
      </c>
      <c r="P14" s="14">
        <f>基礎データ!Q371</f>
        <v>0</v>
      </c>
      <c r="Q14" s="14">
        <f>基礎データ!R371</f>
        <v>100</v>
      </c>
      <c r="R14" s="19">
        <f>基礎データ!S371</f>
        <v>25.826086956521699</v>
      </c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48"/>
      <c r="M15" s="33"/>
      <c r="N15" s="33"/>
      <c r="O15" s="33"/>
      <c r="P15" s="48"/>
      <c r="Q15" s="48"/>
      <c r="R15" s="72"/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811</v>
      </c>
      <c r="F20" s="47">
        <f t="shared" ref="F20:P20" si="1">SUM(F12:F19)</f>
        <v>20.28</v>
      </c>
      <c r="G20" s="46">
        <f t="shared" si="1"/>
        <v>14.08</v>
      </c>
      <c r="H20" s="46">
        <f t="shared" si="1"/>
        <v>0</v>
      </c>
      <c r="I20" s="46">
        <f t="shared" si="1"/>
        <v>4.38</v>
      </c>
      <c r="J20" s="46">
        <f t="shared" si="1"/>
        <v>142.15</v>
      </c>
      <c r="K20" s="46">
        <f>SUM(K12:K19)</f>
        <v>1383.01</v>
      </c>
      <c r="L20" s="62">
        <f>SUM(L12:L19)</f>
        <v>3.5</v>
      </c>
      <c r="M20" s="46">
        <f t="shared" si="1"/>
        <v>494.15</v>
      </c>
      <c r="N20" s="47">
        <f t="shared" si="1"/>
        <v>60.83</v>
      </c>
      <c r="O20" s="46">
        <f t="shared" si="1"/>
        <v>302.65999999999997</v>
      </c>
      <c r="P20" s="62">
        <f t="shared" si="1"/>
        <v>1.52</v>
      </c>
      <c r="Q20" s="62">
        <f>SUM(Q12:Q19)</f>
        <v>406.96699999999998</v>
      </c>
      <c r="R20" s="57">
        <f>SUM(R12:R19)</f>
        <v>95.989753623188307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43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39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39">
        <f>基礎データ!Q2</f>
        <v>0.2</v>
      </c>
      <c r="Q21" s="39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基礎データ!B209</f>
        <v>豚挽き肉(100g)</v>
      </c>
      <c r="C22" s="23"/>
      <c r="D22" s="23"/>
      <c r="E22" s="16">
        <f>基礎データ!F209</f>
        <v>221</v>
      </c>
      <c r="F22" s="14">
        <f>基礎データ!G209</f>
        <v>18.600000000000001</v>
      </c>
      <c r="G22" s="14">
        <f>基礎データ!H209</f>
        <v>15.1</v>
      </c>
      <c r="H22" s="14">
        <f>基礎データ!I209</f>
        <v>0</v>
      </c>
      <c r="I22" s="14">
        <f>基礎データ!J209</f>
        <v>0</v>
      </c>
      <c r="J22" s="14">
        <f>基礎データ!K209</f>
        <v>0</v>
      </c>
      <c r="K22" s="14">
        <f>基礎データ!L209</f>
        <v>58</v>
      </c>
      <c r="L22" s="14">
        <f>基礎データ!M209</f>
        <v>0.14732000000000001</v>
      </c>
      <c r="M22" s="14">
        <f>基礎データ!N209</f>
        <v>310</v>
      </c>
      <c r="N22" s="14">
        <f>基礎データ!O209</f>
        <v>6</v>
      </c>
      <c r="O22" s="14">
        <f>基礎データ!P209</f>
        <v>170</v>
      </c>
      <c r="P22" s="14">
        <f>基礎データ!Q209</f>
        <v>1.1000000000000001</v>
      </c>
      <c r="Q22" s="14">
        <f>基礎データ!R209</f>
        <v>65</v>
      </c>
      <c r="R22" s="19">
        <f>基礎データ!S209</f>
        <v>184</v>
      </c>
    </row>
    <row r="23" spans="1:18" ht="18" customHeight="1">
      <c r="A23" s="205"/>
      <c r="B23" s="10" t="str">
        <f>基礎データ!B368</f>
        <v>緑茶ティーバッグ　2g×40入</v>
      </c>
      <c r="C23" s="23"/>
      <c r="D23" s="23"/>
      <c r="E23" s="16">
        <f>基礎データ!F368</f>
        <v>1</v>
      </c>
      <c r="F23" s="14">
        <f>基礎データ!G368</f>
        <v>0</v>
      </c>
      <c r="G23" s="14">
        <f>基礎データ!H368</f>
        <v>0.2</v>
      </c>
      <c r="H23" s="14">
        <f>基礎データ!I368</f>
        <v>0</v>
      </c>
      <c r="I23" s="14">
        <f>基礎データ!J368</f>
        <v>0</v>
      </c>
      <c r="J23" s="14">
        <f>基礎データ!K368</f>
        <v>0</v>
      </c>
      <c r="K23" s="14">
        <f>基礎データ!L368</f>
        <v>2</v>
      </c>
      <c r="L23" s="14">
        <f>基礎データ!M368</f>
        <v>0</v>
      </c>
      <c r="M23" s="14">
        <f>基礎データ!N368</f>
        <v>0</v>
      </c>
      <c r="N23" s="14">
        <f>基礎データ!O368</f>
        <v>0</v>
      </c>
      <c r="O23" s="14">
        <f>基礎データ!P368</f>
        <v>0</v>
      </c>
      <c r="P23" s="14">
        <f>基礎データ!Q368</f>
        <v>0</v>
      </c>
      <c r="Q23" s="14">
        <f>基礎データ!R368</f>
        <v>100</v>
      </c>
      <c r="R23" s="19">
        <f>基礎データ!S368</f>
        <v>4.95</v>
      </c>
    </row>
    <row r="24" spans="1:18" ht="18" customHeight="1">
      <c r="A24" s="205"/>
      <c r="B24" s="10"/>
      <c r="C24" s="23"/>
      <c r="D24" s="23"/>
      <c r="E24" s="32"/>
      <c r="F24" s="44"/>
      <c r="G24" s="33"/>
      <c r="H24" s="33"/>
      <c r="I24" s="33"/>
      <c r="J24" s="33"/>
      <c r="K24" s="33"/>
      <c r="L24" s="48"/>
      <c r="M24" s="33"/>
      <c r="N24" s="33"/>
      <c r="O24" s="33"/>
      <c r="P24" s="48"/>
      <c r="Q24" s="48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558</v>
      </c>
      <c r="F29" s="28">
        <f t="shared" ref="F29:P29" si="2">SUM(F21:F28)</f>
        <v>23.6</v>
      </c>
      <c r="G29" s="13">
        <f t="shared" si="2"/>
        <v>15.899999999999999</v>
      </c>
      <c r="H29" s="13">
        <f t="shared" si="2"/>
        <v>0</v>
      </c>
      <c r="I29" s="13">
        <f t="shared" si="2"/>
        <v>0</v>
      </c>
      <c r="J29" s="13">
        <f t="shared" si="2"/>
        <v>74.2</v>
      </c>
      <c r="K29" s="13">
        <f>SUM(K21:K28)</f>
        <v>62</v>
      </c>
      <c r="L29" s="24">
        <f>SUM(L21:L28)</f>
        <v>0.16732</v>
      </c>
      <c r="M29" s="13">
        <f t="shared" si="2"/>
        <v>368</v>
      </c>
      <c r="N29" s="28">
        <f t="shared" si="2"/>
        <v>12</v>
      </c>
      <c r="O29" s="13">
        <f t="shared" si="2"/>
        <v>238</v>
      </c>
      <c r="P29" s="24">
        <f t="shared" si="2"/>
        <v>1.3</v>
      </c>
      <c r="Q29" s="24">
        <f>SUM(Q21:Q28)</f>
        <v>295</v>
      </c>
      <c r="R29" s="57">
        <f>SUM(R21:R28)</f>
        <v>226.447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1898.9</v>
      </c>
      <c r="F30" s="29">
        <f t="shared" ref="F30:P30" si="3">F11+F20+F29</f>
        <v>66.599999999999994</v>
      </c>
      <c r="G30" s="6">
        <f t="shared" si="3"/>
        <v>44.814999999999998</v>
      </c>
      <c r="H30" s="6">
        <f t="shared" si="3"/>
        <v>0.5625</v>
      </c>
      <c r="I30" s="6">
        <f t="shared" si="3"/>
        <v>4.43</v>
      </c>
      <c r="J30" s="6">
        <f t="shared" si="3"/>
        <v>290.61</v>
      </c>
      <c r="K30" s="6">
        <f>K11+K20+K29</f>
        <v>1947.76</v>
      </c>
      <c r="L30" s="25">
        <f>L11+L20+L29</f>
        <v>4.9423200000000005</v>
      </c>
      <c r="M30" s="6">
        <f t="shared" si="3"/>
        <v>1100.1500000000001</v>
      </c>
      <c r="N30" s="29">
        <f t="shared" si="3"/>
        <v>95.03</v>
      </c>
      <c r="O30" s="6">
        <f t="shared" si="3"/>
        <v>620.66</v>
      </c>
      <c r="P30" s="25">
        <f t="shared" si="3"/>
        <v>4.22</v>
      </c>
      <c r="Q30" s="25">
        <f>Q11+Q20+Q29</f>
        <v>963.16699999999992</v>
      </c>
      <c r="R30" s="58">
        <f>R11+R20+R29</f>
        <v>549.6837536231883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42.75" style="11" customWidth="1"/>
    <col min="3" max="3" width="7.625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41966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基礎データ!B2</f>
        <v>ご飯　200g</v>
      </c>
      <c r="C3" s="40">
        <v>1</v>
      </c>
      <c r="D3" s="40">
        <v>1</v>
      </c>
      <c r="E3" s="42">
        <f>基礎データ!F2</f>
        <v>336</v>
      </c>
      <c r="F3" s="39">
        <f>基礎データ!G2</f>
        <v>5</v>
      </c>
      <c r="G3" s="39">
        <f>基礎データ!H2</f>
        <v>0.6</v>
      </c>
      <c r="H3" s="39">
        <f>基礎データ!I2</f>
        <v>0</v>
      </c>
      <c r="I3" s="39">
        <f>基礎データ!J2</f>
        <v>0</v>
      </c>
      <c r="J3" s="39">
        <f>基礎データ!K2</f>
        <v>74.2</v>
      </c>
      <c r="K3" s="39">
        <f>基礎データ!L2</f>
        <v>2</v>
      </c>
      <c r="L3" s="39">
        <f>基礎データ!M2</f>
        <v>0.02</v>
      </c>
      <c r="M3" s="39">
        <f>基礎データ!N2</f>
        <v>58</v>
      </c>
      <c r="N3" s="39">
        <f>基礎データ!O2</f>
        <v>6</v>
      </c>
      <c r="O3" s="39">
        <f>基礎データ!P2</f>
        <v>68</v>
      </c>
      <c r="P3" s="39">
        <f>基礎データ!Q2</f>
        <v>0.2</v>
      </c>
      <c r="Q3" s="39">
        <f>基礎データ!R2</f>
        <v>130</v>
      </c>
      <c r="R3" s="71">
        <f>基礎データ!S2</f>
        <v>37.497</v>
      </c>
    </row>
    <row r="4" spans="1:18" ht="18" customHeight="1">
      <c r="A4" s="205"/>
      <c r="B4" s="10" t="str">
        <f>基礎データ!B352</f>
        <v>ちくわ120g（1本）</v>
      </c>
      <c r="C4" s="23"/>
      <c r="D4" s="23">
        <v>2</v>
      </c>
      <c r="E4" s="16">
        <f>基礎データ!F352*2</f>
        <v>60</v>
      </c>
      <c r="F4" s="14">
        <f>基礎データ!G352*2</f>
        <v>6.96</v>
      </c>
      <c r="G4" s="14">
        <f>基礎データ!H352*2</f>
        <v>0</v>
      </c>
      <c r="H4" s="14">
        <f>基礎データ!I352*2</f>
        <v>7.98</v>
      </c>
      <c r="I4" s="14">
        <f>基礎データ!J352*2</f>
        <v>0</v>
      </c>
      <c r="J4" s="14">
        <f>基礎データ!K352*2</f>
        <v>0</v>
      </c>
      <c r="K4" s="14">
        <f>基礎データ!L352*2</f>
        <v>594.6</v>
      </c>
      <c r="L4" s="14">
        <f>基礎データ!M352*2</f>
        <v>1.5</v>
      </c>
      <c r="M4" s="14">
        <f>基礎データ!N352*2</f>
        <v>0</v>
      </c>
      <c r="N4" s="14">
        <f>基礎データ!O352*2</f>
        <v>0</v>
      </c>
      <c r="O4" s="14">
        <f>基礎データ!P352*2</f>
        <v>0</v>
      </c>
      <c r="P4" s="14">
        <f>基礎データ!Q352*2</f>
        <v>0</v>
      </c>
      <c r="Q4" s="14">
        <f>基礎データ!R352*2</f>
        <v>0</v>
      </c>
      <c r="R4" s="19">
        <f>基礎データ!S352*2</f>
        <v>49</v>
      </c>
    </row>
    <row r="5" spans="1:18" ht="18" customHeight="1">
      <c r="A5" s="205"/>
      <c r="B5" s="10" t="str">
        <f>基礎データ!B353</f>
        <v>やさい揚げ国野菜4枚入り（1枚）</v>
      </c>
      <c r="C5" s="23"/>
      <c r="D5" s="23">
        <v>1</v>
      </c>
      <c r="E5" s="16">
        <f>基礎データ!F353</f>
        <v>66</v>
      </c>
      <c r="F5" s="14">
        <f>基礎データ!G353</f>
        <v>3.1</v>
      </c>
      <c r="G5" s="14">
        <f>基礎データ!H353</f>
        <v>2.2000000000000002</v>
      </c>
      <c r="H5" s="14">
        <f>基礎データ!I353</f>
        <v>8.1</v>
      </c>
      <c r="I5" s="14">
        <f>基礎データ!J353</f>
        <v>0.5</v>
      </c>
      <c r="J5" s="14">
        <f>基礎データ!K353</f>
        <v>0</v>
      </c>
      <c r="K5" s="14">
        <f>基礎データ!L353</f>
        <v>330</v>
      </c>
      <c r="L5" s="14">
        <f>基礎データ!M353</f>
        <v>0.8</v>
      </c>
      <c r="M5" s="14">
        <f>基礎データ!N353</f>
        <v>0</v>
      </c>
      <c r="N5" s="14">
        <f>基礎データ!O353</f>
        <v>0</v>
      </c>
      <c r="O5" s="14">
        <f>基礎データ!P353</f>
        <v>0</v>
      </c>
      <c r="P5" s="14">
        <f>基礎データ!Q353</f>
        <v>0</v>
      </c>
      <c r="Q5" s="14">
        <f>基礎データ!R353</f>
        <v>0</v>
      </c>
      <c r="R5" s="19">
        <f>基礎データ!S353</f>
        <v>44.5</v>
      </c>
    </row>
    <row r="6" spans="1:18" ht="18" customHeight="1">
      <c r="A6" s="205"/>
      <c r="B6" s="9" t="str">
        <f>基礎データ!B371</f>
        <v>ネスカフェ エクセラ 230g</v>
      </c>
      <c r="C6" s="23"/>
      <c r="D6" s="23">
        <v>1</v>
      </c>
      <c r="E6" s="32">
        <f>基礎データ!F371</f>
        <v>6</v>
      </c>
      <c r="F6" s="33">
        <f>基礎データ!G371</f>
        <v>0</v>
      </c>
      <c r="G6" s="33">
        <f>基礎データ!H371</f>
        <v>0</v>
      </c>
      <c r="H6" s="33">
        <f>基礎データ!I371</f>
        <v>0</v>
      </c>
      <c r="I6" s="33">
        <f>基礎データ!J371</f>
        <v>0</v>
      </c>
      <c r="J6" s="33">
        <f>基礎データ!K371</f>
        <v>0</v>
      </c>
      <c r="K6" s="33">
        <f>基礎データ!L371</f>
        <v>0</v>
      </c>
      <c r="L6" s="33">
        <f>基礎データ!M371</f>
        <v>0</v>
      </c>
      <c r="M6" s="33">
        <f>基礎データ!N371</f>
        <v>0</v>
      </c>
      <c r="N6" s="33">
        <f>基礎データ!O371</f>
        <v>0</v>
      </c>
      <c r="O6" s="33">
        <f>基礎データ!P371</f>
        <v>0</v>
      </c>
      <c r="P6" s="33">
        <f>基礎データ!Q371</f>
        <v>0</v>
      </c>
      <c r="Q6" s="33">
        <f>基礎データ!R371</f>
        <v>100</v>
      </c>
      <c r="R6" s="72">
        <f>基礎データ!S371</f>
        <v>25.826086956521699</v>
      </c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468</v>
      </c>
      <c r="F11" s="38">
        <f t="shared" ref="F11:P11" si="0">SUM(F3:F10)</f>
        <v>15.06</v>
      </c>
      <c r="G11" s="36">
        <f t="shared" si="0"/>
        <v>2.8000000000000003</v>
      </c>
      <c r="H11" s="36">
        <f t="shared" si="0"/>
        <v>16.079999999999998</v>
      </c>
      <c r="I11" s="36">
        <f t="shared" si="0"/>
        <v>0.5</v>
      </c>
      <c r="J11" s="36">
        <f t="shared" si="0"/>
        <v>74.2</v>
      </c>
      <c r="K11" s="36">
        <f>SUM(K3:K10)</f>
        <v>926.6</v>
      </c>
      <c r="L11" s="37">
        <f>SUM(L3:L10)</f>
        <v>2.3200000000000003</v>
      </c>
      <c r="M11" s="36">
        <f t="shared" si="0"/>
        <v>58</v>
      </c>
      <c r="N11" s="38">
        <f t="shared" si="0"/>
        <v>6</v>
      </c>
      <c r="O11" s="36">
        <f t="shared" si="0"/>
        <v>68</v>
      </c>
      <c r="P11" s="37">
        <f t="shared" si="0"/>
        <v>0.2</v>
      </c>
      <c r="Q11" s="37">
        <f>SUM(Q3:Q10)</f>
        <v>230</v>
      </c>
      <c r="R11" s="57">
        <f>SUM(R3:R10)</f>
        <v>156.82308695652171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基礎データ!B209</f>
        <v>豚挽き肉(100g)</v>
      </c>
      <c r="C13" s="23"/>
      <c r="D13" s="23"/>
      <c r="E13" s="16">
        <f>基礎データ!F209</f>
        <v>221</v>
      </c>
      <c r="F13" s="14">
        <f>基礎データ!G209</f>
        <v>18.600000000000001</v>
      </c>
      <c r="G13" s="14">
        <f>基礎データ!H209</f>
        <v>15.1</v>
      </c>
      <c r="H13" s="14">
        <f>基礎データ!I209</f>
        <v>0</v>
      </c>
      <c r="I13" s="14">
        <f>基礎データ!J209</f>
        <v>0</v>
      </c>
      <c r="J13" s="14">
        <f>基礎データ!K209</f>
        <v>0</v>
      </c>
      <c r="K13" s="14">
        <f>基礎データ!L209</f>
        <v>58</v>
      </c>
      <c r="L13" s="14">
        <f>基礎データ!M209</f>
        <v>0.14732000000000001</v>
      </c>
      <c r="M13" s="14">
        <f>基礎データ!N209</f>
        <v>310</v>
      </c>
      <c r="N13" s="14">
        <f>基礎データ!O209</f>
        <v>6</v>
      </c>
      <c r="O13" s="14">
        <f>基礎データ!P209</f>
        <v>170</v>
      </c>
      <c r="P13" s="14">
        <f>基礎データ!Q209</f>
        <v>1.1000000000000001</v>
      </c>
      <c r="Q13" s="14">
        <f>基礎データ!R209</f>
        <v>65</v>
      </c>
      <c r="R13" s="19">
        <f>基礎データ!S209</f>
        <v>184</v>
      </c>
    </row>
    <row r="14" spans="1:18" ht="18" customHeight="1">
      <c r="A14" s="205"/>
      <c r="B14" s="9" t="str">
        <f>基礎データ!B368</f>
        <v>緑茶ティーバッグ　2g×40入</v>
      </c>
      <c r="C14" s="23"/>
      <c r="D14" s="23"/>
      <c r="E14" s="16">
        <f>基礎データ!F368</f>
        <v>1</v>
      </c>
      <c r="F14" s="14">
        <f>基礎データ!G368</f>
        <v>0</v>
      </c>
      <c r="G14" s="14">
        <f>基礎データ!H368</f>
        <v>0.2</v>
      </c>
      <c r="H14" s="14">
        <f>基礎データ!I368</f>
        <v>0</v>
      </c>
      <c r="I14" s="14">
        <f>基礎データ!J368</f>
        <v>0</v>
      </c>
      <c r="J14" s="14">
        <f>基礎データ!K368</f>
        <v>0</v>
      </c>
      <c r="K14" s="14">
        <f>基礎データ!L368</f>
        <v>2</v>
      </c>
      <c r="L14" s="14">
        <f>基礎データ!M368</f>
        <v>0</v>
      </c>
      <c r="M14" s="14">
        <f>基礎データ!N368</f>
        <v>0</v>
      </c>
      <c r="N14" s="14">
        <f>基礎データ!O368</f>
        <v>0</v>
      </c>
      <c r="O14" s="14">
        <f>基礎データ!P368</f>
        <v>0</v>
      </c>
      <c r="P14" s="14">
        <f>基礎データ!Q368</f>
        <v>0</v>
      </c>
      <c r="Q14" s="14">
        <f>基礎データ!R368</f>
        <v>100</v>
      </c>
      <c r="R14" s="19">
        <f>基礎データ!S368</f>
        <v>4.95</v>
      </c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48"/>
      <c r="M15" s="33"/>
      <c r="N15" s="33"/>
      <c r="O15" s="33"/>
      <c r="P15" s="48"/>
      <c r="Q15" s="48"/>
      <c r="R15" s="72"/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558</v>
      </c>
      <c r="F20" s="47">
        <f t="shared" ref="F20:P20" si="1">SUM(F12:F19)</f>
        <v>23.6</v>
      </c>
      <c r="G20" s="46">
        <f t="shared" si="1"/>
        <v>15.899999999999999</v>
      </c>
      <c r="H20" s="46">
        <f t="shared" si="1"/>
        <v>0</v>
      </c>
      <c r="I20" s="46">
        <f t="shared" si="1"/>
        <v>0</v>
      </c>
      <c r="J20" s="46">
        <f t="shared" si="1"/>
        <v>74.2</v>
      </c>
      <c r="K20" s="46">
        <f>SUM(K12:K19)</f>
        <v>62</v>
      </c>
      <c r="L20" s="62">
        <f>SUM(L12:L19)</f>
        <v>0.16732</v>
      </c>
      <c r="M20" s="46">
        <f t="shared" si="1"/>
        <v>368</v>
      </c>
      <c r="N20" s="47">
        <f t="shared" si="1"/>
        <v>12</v>
      </c>
      <c r="O20" s="46">
        <f t="shared" si="1"/>
        <v>238</v>
      </c>
      <c r="P20" s="62">
        <f t="shared" si="1"/>
        <v>1.3</v>
      </c>
      <c r="Q20" s="62">
        <f>SUM(Q12:Q19)</f>
        <v>295</v>
      </c>
      <c r="R20" s="57">
        <f>SUM(R12:R19)</f>
        <v>226.447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基礎データ!B344</f>
        <v>ギョーザ（12個）　264g</v>
      </c>
      <c r="C22" s="23"/>
      <c r="D22" s="23"/>
      <c r="E22" s="16">
        <f>基礎データ!F344*10</f>
        <v>470</v>
      </c>
      <c r="F22" s="14">
        <f>基礎データ!G344*10</f>
        <v>12</v>
      </c>
      <c r="G22" s="14">
        <f>基礎データ!H344*10</f>
        <v>26</v>
      </c>
      <c r="H22" s="14">
        <f>基礎データ!I344*10</f>
        <v>45</v>
      </c>
      <c r="I22" s="14">
        <f>基礎データ!J344*10</f>
        <v>3</v>
      </c>
      <c r="J22" s="14">
        <f>基礎データ!K344*10</f>
        <v>0</v>
      </c>
      <c r="K22" s="14">
        <f>基礎データ!L344*10</f>
        <v>890</v>
      </c>
      <c r="L22" s="14">
        <f>基礎データ!M344*10</f>
        <v>2</v>
      </c>
      <c r="M22" s="14">
        <f>基礎データ!N344*10</f>
        <v>0</v>
      </c>
      <c r="N22" s="14">
        <f>基礎データ!O344*10</f>
        <v>0</v>
      </c>
      <c r="O22" s="14">
        <f>基礎データ!P344*10</f>
        <v>0</v>
      </c>
      <c r="P22" s="14">
        <f>基礎データ!Q344*10</f>
        <v>0</v>
      </c>
      <c r="Q22" s="14">
        <f>基礎データ!R344*10</f>
        <v>0</v>
      </c>
      <c r="R22" s="19">
        <f>基礎データ!S344*10</f>
        <v>131.666666666666</v>
      </c>
    </row>
    <row r="23" spans="1:18" ht="18" customHeight="1">
      <c r="A23" s="205"/>
      <c r="B23" s="10" t="str">
        <f>基礎データ!B368</f>
        <v>緑茶ティーバッグ　2g×40入</v>
      </c>
      <c r="C23" s="23"/>
      <c r="D23" s="23"/>
      <c r="E23" s="16">
        <f>基礎データ!F368</f>
        <v>1</v>
      </c>
      <c r="F23" s="14">
        <f>基礎データ!G368</f>
        <v>0</v>
      </c>
      <c r="G23" s="14">
        <f>基礎データ!H368</f>
        <v>0.2</v>
      </c>
      <c r="H23" s="14">
        <f>基礎データ!I368</f>
        <v>0</v>
      </c>
      <c r="I23" s="14">
        <f>基礎データ!J368</f>
        <v>0</v>
      </c>
      <c r="J23" s="14">
        <f>基礎データ!K368</f>
        <v>0</v>
      </c>
      <c r="K23" s="14">
        <f>基礎データ!L368</f>
        <v>2</v>
      </c>
      <c r="L23" s="14">
        <f>基礎データ!M368</f>
        <v>0</v>
      </c>
      <c r="M23" s="14">
        <f>基礎データ!N368</f>
        <v>0</v>
      </c>
      <c r="N23" s="14">
        <f>基礎データ!O368</f>
        <v>0</v>
      </c>
      <c r="O23" s="14">
        <f>基礎データ!P368</f>
        <v>0</v>
      </c>
      <c r="P23" s="14">
        <f>基礎データ!Q368</f>
        <v>0</v>
      </c>
      <c r="Q23" s="14">
        <f>基礎データ!R368</f>
        <v>100</v>
      </c>
      <c r="R23" s="19">
        <f>基礎データ!S368</f>
        <v>4.95</v>
      </c>
    </row>
    <row r="24" spans="1:18" ht="18" customHeight="1">
      <c r="A24" s="205"/>
      <c r="B24" s="10"/>
      <c r="C24" s="23"/>
      <c r="D24" s="23"/>
      <c r="E24" s="32"/>
      <c r="F24" s="44"/>
      <c r="G24" s="33"/>
      <c r="H24" s="33"/>
      <c r="I24" s="33"/>
      <c r="J24" s="33"/>
      <c r="K24" s="33"/>
      <c r="L24" s="48"/>
      <c r="M24" s="33"/>
      <c r="N24" s="33"/>
      <c r="O24" s="33"/>
      <c r="P24" s="48"/>
      <c r="Q24" s="48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807</v>
      </c>
      <c r="F29" s="28">
        <f t="shared" ref="F29:P29" si="2">SUM(F21:F28)</f>
        <v>17</v>
      </c>
      <c r="G29" s="13">
        <f t="shared" si="2"/>
        <v>26.8</v>
      </c>
      <c r="H29" s="13">
        <f t="shared" si="2"/>
        <v>45</v>
      </c>
      <c r="I29" s="13">
        <f t="shared" si="2"/>
        <v>3</v>
      </c>
      <c r="J29" s="13">
        <f t="shared" si="2"/>
        <v>74.2</v>
      </c>
      <c r="K29" s="13">
        <f>SUM(K21:K28)</f>
        <v>894</v>
      </c>
      <c r="L29" s="24">
        <f>SUM(L21:L28)</f>
        <v>2.02</v>
      </c>
      <c r="M29" s="13">
        <f t="shared" si="2"/>
        <v>58</v>
      </c>
      <c r="N29" s="28">
        <f t="shared" si="2"/>
        <v>6</v>
      </c>
      <c r="O29" s="13">
        <f t="shared" si="2"/>
        <v>68</v>
      </c>
      <c r="P29" s="24">
        <f t="shared" si="2"/>
        <v>0.2</v>
      </c>
      <c r="Q29" s="24">
        <f>SUM(Q21:Q28)</f>
        <v>230</v>
      </c>
      <c r="R29" s="57">
        <f>SUM(R21:R28)</f>
        <v>174.11366666666601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1833</v>
      </c>
      <c r="F30" s="29">
        <f t="shared" ref="F30:P30" si="3">F11+F20+F29</f>
        <v>55.660000000000004</v>
      </c>
      <c r="G30" s="6">
        <f t="shared" si="3"/>
        <v>45.5</v>
      </c>
      <c r="H30" s="6">
        <f t="shared" si="3"/>
        <v>61.08</v>
      </c>
      <c r="I30" s="6">
        <f t="shared" si="3"/>
        <v>3.5</v>
      </c>
      <c r="J30" s="6">
        <f t="shared" si="3"/>
        <v>222.60000000000002</v>
      </c>
      <c r="K30" s="6">
        <f>K11+K20+K29</f>
        <v>1882.6</v>
      </c>
      <c r="L30" s="25">
        <f>L11+L20+L29</f>
        <v>4.50732</v>
      </c>
      <c r="M30" s="6">
        <f t="shared" si="3"/>
        <v>484</v>
      </c>
      <c r="N30" s="29">
        <f t="shared" si="3"/>
        <v>24</v>
      </c>
      <c r="O30" s="6">
        <f t="shared" si="3"/>
        <v>374</v>
      </c>
      <c r="P30" s="25">
        <f t="shared" si="3"/>
        <v>1.7</v>
      </c>
      <c r="Q30" s="25">
        <f>Q11+Q20+Q29</f>
        <v>755</v>
      </c>
      <c r="R30" s="58">
        <f>R11+R20+R29</f>
        <v>557.38375362318766</v>
      </c>
    </row>
    <row r="31" spans="1:18">
      <c r="R31" s="31"/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42.75" style="11" customWidth="1"/>
    <col min="3" max="3" width="7.625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41967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基礎データ!B2</f>
        <v>ご飯　200g</v>
      </c>
      <c r="C3" s="40">
        <v>1</v>
      </c>
      <c r="D3" s="40">
        <v>1</v>
      </c>
      <c r="E3" s="42">
        <f>基礎データ!F2</f>
        <v>336</v>
      </c>
      <c r="F3" s="39">
        <f>基礎データ!G2</f>
        <v>5</v>
      </c>
      <c r="G3" s="39">
        <f>基礎データ!H2</f>
        <v>0.6</v>
      </c>
      <c r="H3" s="39">
        <f>基礎データ!I2</f>
        <v>0</v>
      </c>
      <c r="I3" s="39">
        <f>基礎データ!J2</f>
        <v>0</v>
      </c>
      <c r="J3" s="39">
        <f>基礎データ!K2</f>
        <v>74.2</v>
      </c>
      <c r="K3" s="39">
        <f>基礎データ!L2</f>
        <v>2</v>
      </c>
      <c r="L3" s="39">
        <f>基礎データ!M2</f>
        <v>0.02</v>
      </c>
      <c r="M3" s="39">
        <f>基礎データ!N2</f>
        <v>58</v>
      </c>
      <c r="N3" s="39">
        <f>基礎データ!O2</f>
        <v>6</v>
      </c>
      <c r="O3" s="39">
        <f>基礎データ!P2</f>
        <v>68</v>
      </c>
      <c r="P3" s="39">
        <f>基礎データ!Q2</f>
        <v>0.2</v>
      </c>
      <c r="Q3" s="39">
        <f>基礎データ!R2</f>
        <v>130</v>
      </c>
      <c r="R3" s="71">
        <f>基礎データ!S2</f>
        <v>37.497</v>
      </c>
    </row>
    <row r="4" spans="1:18" ht="18" customHeight="1">
      <c r="A4" s="205"/>
      <c r="B4" s="10" t="str">
        <f>基礎データ!B234</f>
        <v>まぐろたたき</v>
      </c>
      <c r="C4" s="23">
        <v>1</v>
      </c>
      <c r="D4" s="23">
        <v>1</v>
      </c>
      <c r="E4" s="16">
        <f>基礎データ!F234</f>
        <v>64</v>
      </c>
      <c r="F4" s="14">
        <f>基礎データ!G234</f>
        <v>13.26</v>
      </c>
      <c r="G4" s="14">
        <f>基礎データ!H234</f>
        <v>0.71</v>
      </c>
      <c r="H4" s="14">
        <f>基礎データ!I234</f>
        <v>0</v>
      </c>
      <c r="I4" s="14">
        <f>基礎データ!J234</f>
        <v>0.08</v>
      </c>
      <c r="J4" s="14">
        <f>基礎データ!K234</f>
        <v>0.21</v>
      </c>
      <c r="K4" s="14">
        <f>基礎データ!L234</f>
        <v>24.53</v>
      </c>
      <c r="L4" s="14">
        <f>基礎データ!M234</f>
        <v>0.05</v>
      </c>
      <c r="M4" s="14">
        <f>基礎データ!N234</f>
        <v>199.6</v>
      </c>
      <c r="N4" s="14">
        <f>基礎データ!O234</f>
        <v>5.5</v>
      </c>
      <c r="O4" s="14">
        <f>基礎データ!P234</f>
        <v>136.08000000000001</v>
      </c>
      <c r="P4" s="14">
        <f>基礎データ!Q234</f>
        <v>0.57999999999999996</v>
      </c>
      <c r="Q4" s="14">
        <f>基礎データ!R234</f>
        <v>37.630000000000003</v>
      </c>
      <c r="R4" s="19">
        <f>基礎データ!S234</f>
        <v>0</v>
      </c>
    </row>
    <row r="5" spans="1:18" ht="18" customHeight="1">
      <c r="A5" s="205"/>
      <c r="B5" s="10" t="str">
        <f>基礎データ!B280</f>
        <v>こねぎ(99g)</v>
      </c>
      <c r="C5" s="23">
        <v>0.1</v>
      </c>
      <c r="D5" s="23">
        <v>0.1</v>
      </c>
      <c r="E5" s="16">
        <f>基礎データ!F280/10</f>
        <v>2.7</v>
      </c>
      <c r="F5" s="14">
        <f>基礎データ!G280/10</f>
        <v>0.19800000000000001</v>
      </c>
      <c r="G5" s="14">
        <f>基礎データ!H280/10</f>
        <v>0.03</v>
      </c>
      <c r="H5" s="14">
        <f>基礎データ!I280/10</f>
        <v>0</v>
      </c>
      <c r="I5" s="14">
        <f>基礎データ!J280/10</f>
        <v>0.248</v>
      </c>
      <c r="J5" s="14">
        <f>基礎データ!K280/10</f>
        <v>0.53499999999999992</v>
      </c>
      <c r="K5" s="14">
        <f>基礎データ!L280/10</f>
        <v>9.9000000000000005E-2</v>
      </c>
      <c r="L5" s="14">
        <f>基礎データ!M280/10</f>
        <v>2.5146000000000001E-4</v>
      </c>
      <c r="M5" s="14">
        <f>基礎データ!N280/10</f>
        <v>31.68</v>
      </c>
      <c r="N5" s="14">
        <f>基礎データ!O280/10</f>
        <v>9.9</v>
      </c>
      <c r="O5" s="14">
        <f>基礎データ!P280/10</f>
        <v>3.5640000000000001</v>
      </c>
      <c r="P5" s="14">
        <f>基礎データ!Q280/10</f>
        <v>9.9000000000000005E-2</v>
      </c>
      <c r="Q5" s="14">
        <f>基礎データ!R280/10</f>
        <v>9.0090000000000003</v>
      </c>
      <c r="R5" s="19">
        <f>基礎データ!S280/10</f>
        <v>0</v>
      </c>
    </row>
    <row r="6" spans="1:18" ht="18" customHeight="1">
      <c r="A6" s="205"/>
      <c r="B6" s="9" t="str">
        <f>基礎データ!B368</f>
        <v>緑茶ティーバッグ　2g×40入</v>
      </c>
      <c r="C6" s="23">
        <v>1</v>
      </c>
      <c r="D6" s="23">
        <v>1</v>
      </c>
      <c r="E6" s="32">
        <f>基礎データ!F368</f>
        <v>1</v>
      </c>
      <c r="F6" s="33">
        <f>基礎データ!G368</f>
        <v>0</v>
      </c>
      <c r="G6" s="33">
        <f>基礎データ!H368</f>
        <v>0.2</v>
      </c>
      <c r="H6" s="33">
        <f>基礎データ!I368</f>
        <v>0</v>
      </c>
      <c r="I6" s="33">
        <f>基礎データ!J368</f>
        <v>0</v>
      </c>
      <c r="J6" s="33">
        <f>基礎データ!K368</f>
        <v>0</v>
      </c>
      <c r="K6" s="33">
        <f>基礎データ!L368</f>
        <v>2</v>
      </c>
      <c r="L6" s="33">
        <f>基礎データ!M368</f>
        <v>0</v>
      </c>
      <c r="M6" s="33">
        <f>基礎データ!N368</f>
        <v>0</v>
      </c>
      <c r="N6" s="33">
        <f>基礎データ!O368</f>
        <v>0</v>
      </c>
      <c r="O6" s="33">
        <f>基礎データ!P368</f>
        <v>0</v>
      </c>
      <c r="P6" s="33">
        <f>基礎データ!Q368</f>
        <v>0</v>
      </c>
      <c r="Q6" s="33">
        <f>基礎データ!R368</f>
        <v>100</v>
      </c>
      <c r="R6" s="72">
        <f>基礎データ!S368</f>
        <v>4.95</v>
      </c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403.7</v>
      </c>
      <c r="F11" s="38">
        <f t="shared" ref="F11:P11" si="0">SUM(F3:F10)</f>
        <v>18.457999999999998</v>
      </c>
      <c r="G11" s="36">
        <f t="shared" si="0"/>
        <v>1.54</v>
      </c>
      <c r="H11" s="36">
        <f t="shared" si="0"/>
        <v>0</v>
      </c>
      <c r="I11" s="36">
        <f t="shared" si="0"/>
        <v>0.32800000000000001</v>
      </c>
      <c r="J11" s="36">
        <f t="shared" si="0"/>
        <v>74.944999999999993</v>
      </c>
      <c r="K11" s="36">
        <f>SUM(K3:K10)</f>
        <v>28.629000000000001</v>
      </c>
      <c r="L11" s="37">
        <f>SUM(L3:L10)</f>
        <v>7.0251460000000002E-2</v>
      </c>
      <c r="M11" s="36">
        <f t="shared" si="0"/>
        <v>289.28000000000003</v>
      </c>
      <c r="N11" s="38">
        <f t="shared" si="0"/>
        <v>21.4</v>
      </c>
      <c r="O11" s="36">
        <f t="shared" si="0"/>
        <v>207.64400000000001</v>
      </c>
      <c r="P11" s="37">
        <f t="shared" si="0"/>
        <v>0.879</v>
      </c>
      <c r="Q11" s="37">
        <f>SUM(Q3:Q10)</f>
        <v>276.63900000000001</v>
      </c>
      <c r="R11" s="57">
        <f>SUM(R3:R10)</f>
        <v>42.447000000000003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基礎データ!B169</f>
        <v>とんかつ卵とじ風セット</v>
      </c>
      <c r="C13" s="23"/>
      <c r="D13" s="23"/>
      <c r="E13" s="16">
        <f>基礎データ!F169</f>
        <v>300</v>
      </c>
      <c r="F13" s="14">
        <f>基礎データ!G169</f>
        <v>9.4</v>
      </c>
      <c r="G13" s="14">
        <f>基礎データ!H169</f>
        <v>17.100000000000001</v>
      </c>
      <c r="H13" s="14">
        <f>基礎データ!I169</f>
        <v>26.3</v>
      </c>
      <c r="I13" s="14">
        <f>基礎データ!J169</f>
        <v>1.8</v>
      </c>
      <c r="J13" s="14">
        <f>基礎データ!K169</f>
        <v>28.1</v>
      </c>
      <c r="K13" s="14">
        <f>基礎データ!L169</f>
        <v>1100</v>
      </c>
      <c r="L13" s="14">
        <f>基礎データ!M169</f>
        <v>2.9</v>
      </c>
      <c r="M13" s="14">
        <f>基礎データ!N169</f>
        <v>0</v>
      </c>
      <c r="N13" s="14">
        <f>基礎データ!O169</f>
        <v>0</v>
      </c>
      <c r="O13" s="14">
        <f>基礎データ!P169</f>
        <v>0</v>
      </c>
      <c r="P13" s="14">
        <f>基礎データ!Q169</f>
        <v>0</v>
      </c>
      <c r="Q13" s="14">
        <f>基礎データ!R169</f>
        <v>0</v>
      </c>
      <c r="R13" s="19">
        <f>基礎データ!S169</f>
        <v>298</v>
      </c>
    </row>
    <row r="14" spans="1:18" ht="18" customHeight="1">
      <c r="A14" s="205"/>
      <c r="B14" s="9" t="str">
        <f>基礎データ!B368</f>
        <v>緑茶ティーバッグ　2g×40入</v>
      </c>
      <c r="C14" s="23"/>
      <c r="D14" s="23"/>
      <c r="E14" s="16">
        <f>基礎データ!F368</f>
        <v>1</v>
      </c>
      <c r="F14" s="14">
        <f>基礎データ!G368</f>
        <v>0</v>
      </c>
      <c r="G14" s="14">
        <f>基礎データ!H368</f>
        <v>0.2</v>
      </c>
      <c r="H14" s="14">
        <f>基礎データ!I368</f>
        <v>0</v>
      </c>
      <c r="I14" s="14">
        <f>基礎データ!J368</f>
        <v>0</v>
      </c>
      <c r="J14" s="14">
        <f>基礎データ!K368</f>
        <v>0</v>
      </c>
      <c r="K14" s="14">
        <f>基礎データ!L368</f>
        <v>2</v>
      </c>
      <c r="L14" s="14">
        <f>基礎データ!M368</f>
        <v>0</v>
      </c>
      <c r="M14" s="14">
        <f>基礎データ!N368</f>
        <v>0</v>
      </c>
      <c r="N14" s="14">
        <f>基礎データ!O368</f>
        <v>0</v>
      </c>
      <c r="O14" s="14">
        <f>基礎データ!P368</f>
        <v>0</v>
      </c>
      <c r="P14" s="14">
        <f>基礎データ!Q368</f>
        <v>0</v>
      </c>
      <c r="Q14" s="14">
        <f>基礎データ!R368</f>
        <v>100</v>
      </c>
      <c r="R14" s="19">
        <f>基礎データ!S368</f>
        <v>4.95</v>
      </c>
    </row>
    <row r="15" spans="1:18" ht="18" customHeight="1">
      <c r="A15" s="205"/>
      <c r="B15" s="10" t="str">
        <f>基礎データ!B75</f>
        <v>とんこつラーメン5袋</v>
      </c>
      <c r="C15" s="23"/>
      <c r="D15" s="23"/>
      <c r="E15" s="32">
        <f>基礎データ!F75</f>
        <v>449</v>
      </c>
      <c r="F15" s="33">
        <f>基礎データ!G75</f>
        <v>9.6</v>
      </c>
      <c r="G15" s="33">
        <f>基礎データ!H75</f>
        <v>20.7</v>
      </c>
      <c r="H15" s="33">
        <f>基礎データ!I75</f>
        <v>55</v>
      </c>
      <c r="I15" s="33">
        <f>基礎データ!J75</f>
        <v>2.2999999999999998</v>
      </c>
      <c r="J15" s="33">
        <f>基礎データ!K75</f>
        <v>0</v>
      </c>
      <c r="K15" s="33">
        <f>基礎データ!L75</f>
        <v>1700</v>
      </c>
      <c r="L15" s="33">
        <f>基礎データ!M75</f>
        <v>4.3</v>
      </c>
      <c r="M15" s="33">
        <f>基礎データ!N75</f>
        <v>0</v>
      </c>
      <c r="N15" s="33">
        <f>基礎データ!O75</f>
        <v>0</v>
      </c>
      <c r="O15" s="33">
        <f>基礎データ!P75</f>
        <v>0</v>
      </c>
      <c r="P15" s="33">
        <f>基礎データ!Q75</f>
        <v>0</v>
      </c>
      <c r="Q15" s="33">
        <f>基礎データ!R75</f>
        <v>0</v>
      </c>
      <c r="R15" s="72">
        <f>基礎データ!S75</f>
        <v>39.6</v>
      </c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1086</v>
      </c>
      <c r="F20" s="47">
        <f t="shared" ref="F20:P20" si="1">SUM(F12:F19)</f>
        <v>24</v>
      </c>
      <c r="G20" s="46">
        <f t="shared" si="1"/>
        <v>38.6</v>
      </c>
      <c r="H20" s="46">
        <f t="shared" si="1"/>
        <v>81.3</v>
      </c>
      <c r="I20" s="46">
        <f t="shared" si="1"/>
        <v>4.0999999999999996</v>
      </c>
      <c r="J20" s="46">
        <f t="shared" si="1"/>
        <v>102.30000000000001</v>
      </c>
      <c r="K20" s="46">
        <f>SUM(K12:K19)</f>
        <v>2804</v>
      </c>
      <c r="L20" s="62">
        <f>SUM(L12:L19)</f>
        <v>7.22</v>
      </c>
      <c r="M20" s="46">
        <f t="shared" si="1"/>
        <v>58</v>
      </c>
      <c r="N20" s="47">
        <f t="shared" si="1"/>
        <v>6</v>
      </c>
      <c r="O20" s="46">
        <f t="shared" si="1"/>
        <v>68</v>
      </c>
      <c r="P20" s="62">
        <f t="shared" si="1"/>
        <v>0.2</v>
      </c>
      <c r="Q20" s="62">
        <f>SUM(Q12:Q19)</f>
        <v>230</v>
      </c>
      <c r="R20" s="57">
        <f>SUM(R12:R19)</f>
        <v>380.04700000000003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基礎データ!B250</f>
        <v>背黒めざし3連</v>
      </c>
      <c r="C22" s="23"/>
      <c r="D22" s="23"/>
      <c r="E22" s="16">
        <f>基礎データ!F250*4</f>
        <v>132</v>
      </c>
      <c r="F22" s="14">
        <f>基礎データ!G250*4</f>
        <v>9.48</v>
      </c>
      <c r="G22" s="14">
        <f>基礎データ!H250*4</f>
        <v>9.84</v>
      </c>
      <c r="H22" s="14">
        <f>基礎データ!I250*4</f>
        <v>0</v>
      </c>
      <c r="I22" s="14">
        <f>基礎データ!J250*4</f>
        <v>0</v>
      </c>
      <c r="J22" s="14">
        <f>基礎データ!K250*4</f>
        <v>0.28000000000000003</v>
      </c>
      <c r="K22" s="14">
        <f>基礎データ!L250*4</f>
        <v>572</v>
      </c>
      <c r="L22" s="14">
        <f>基礎データ!M250*4</f>
        <v>1.44</v>
      </c>
      <c r="M22" s="14">
        <f>基礎データ!N250*4</f>
        <v>88.4</v>
      </c>
      <c r="N22" s="14">
        <f>基礎データ!O250*4</f>
        <v>93.6</v>
      </c>
      <c r="O22" s="14">
        <f>基礎データ!P250*4</f>
        <v>98.8</v>
      </c>
      <c r="P22" s="14">
        <f>基礎データ!Q250*4</f>
        <v>1.36</v>
      </c>
      <c r="Q22" s="14">
        <f>基礎データ!R250*4</f>
        <v>30.68</v>
      </c>
      <c r="R22" s="19">
        <f>基礎データ!S250*4</f>
        <v>66</v>
      </c>
    </row>
    <row r="23" spans="1:18" ht="18" customHeight="1">
      <c r="A23" s="205"/>
      <c r="B23" s="10" t="str">
        <f>基礎データ!B352</f>
        <v>ちくわ120g（1本）</v>
      </c>
      <c r="C23" s="23"/>
      <c r="D23" s="23"/>
      <c r="E23" s="16">
        <f>基礎データ!F352*2</f>
        <v>60</v>
      </c>
      <c r="F23" s="14">
        <f>基礎データ!G352*2</f>
        <v>6.96</v>
      </c>
      <c r="G23" s="14">
        <f>基礎データ!H352*2</f>
        <v>0</v>
      </c>
      <c r="H23" s="14">
        <f>基礎データ!I352*2</f>
        <v>7.98</v>
      </c>
      <c r="I23" s="14">
        <f>基礎データ!J352*2</f>
        <v>0</v>
      </c>
      <c r="J23" s="14">
        <f>基礎データ!K352*2</f>
        <v>0</v>
      </c>
      <c r="K23" s="14">
        <f>基礎データ!L352*2</f>
        <v>594.6</v>
      </c>
      <c r="L23" s="14">
        <f>基礎データ!M352*2</f>
        <v>1.5</v>
      </c>
      <c r="M23" s="14">
        <f>基礎データ!N352*2</f>
        <v>0</v>
      </c>
      <c r="N23" s="14">
        <f>基礎データ!O352*2</f>
        <v>0</v>
      </c>
      <c r="O23" s="14">
        <f>基礎データ!P352*2</f>
        <v>0</v>
      </c>
      <c r="P23" s="14">
        <f>基礎データ!Q352*2</f>
        <v>0</v>
      </c>
      <c r="Q23" s="14">
        <f>基礎データ!R352*2</f>
        <v>0</v>
      </c>
      <c r="R23" s="19">
        <f>基礎データ!S352*2</f>
        <v>49</v>
      </c>
    </row>
    <row r="24" spans="1:18" ht="18" customHeight="1">
      <c r="A24" s="205"/>
      <c r="B24" s="10" t="str">
        <f>基礎データ!B368</f>
        <v>緑茶ティーバッグ　2g×40入</v>
      </c>
      <c r="C24" s="23"/>
      <c r="D24" s="23"/>
      <c r="E24" s="32">
        <f>基礎データ!F369</f>
        <v>1</v>
      </c>
      <c r="F24" s="33">
        <f>基礎データ!G369</f>
        <v>0</v>
      </c>
      <c r="G24" s="33">
        <f>基礎データ!H369</f>
        <v>0.2</v>
      </c>
      <c r="H24" s="33">
        <f>基礎データ!I369</f>
        <v>0</v>
      </c>
      <c r="I24" s="33">
        <f>基礎データ!J369</f>
        <v>0</v>
      </c>
      <c r="J24" s="33">
        <f>基礎データ!K369</f>
        <v>0</v>
      </c>
      <c r="K24" s="33">
        <f>基礎データ!L369</f>
        <v>2</v>
      </c>
      <c r="L24" s="33">
        <f>基礎データ!M369</f>
        <v>0</v>
      </c>
      <c r="M24" s="33">
        <f>基礎データ!N369</f>
        <v>0</v>
      </c>
      <c r="N24" s="33">
        <f>基礎データ!O369</f>
        <v>0</v>
      </c>
      <c r="O24" s="33">
        <f>基礎データ!P369</f>
        <v>0</v>
      </c>
      <c r="P24" s="33">
        <f>基礎データ!Q369</f>
        <v>0</v>
      </c>
      <c r="Q24" s="33">
        <f>基礎データ!R369</f>
        <v>100</v>
      </c>
      <c r="R24" s="72">
        <f>基礎データ!S369</f>
        <v>4.95</v>
      </c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529</v>
      </c>
      <c r="F29" s="28">
        <f t="shared" ref="F29:P29" si="2">SUM(F21:F28)</f>
        <v>21.44</v>
      </c>
      <c r="G29" s="13">
        <f t="shared" si="2"/>
        <v>10.639999999999999</v>
      </c>
      <c r="H29" s="13">
        <f t="shared" si="2"/>
        <v>7.98</v>
      </c>
      <c r="I29" s="13">
        <f t="shared" si="2"/>
        <v>0</v>
      </c>
      <c r="J29" s="13">
        <f t="shared" si="2"/>
        <v>74.48</v>
      </c>
      <c r="K29" s="13">
        <f>SUM(K21:K28)</f>
        <v>1170.5999999999999</v>
      </c>
      <c r="L29" s="24">
        <f>SUM(L21:L28)</f>
        <v>2.96</v>
      </c>
      <c r="M29" s="13">
        <f t="shared" si="2"/>
        <v>146.4</v>
      </c>
      <c r="N29" s="28">
        <f t="shared" si="2"/>
        <v>99.6</v>
      </c>
      <c r="O29" s="13">
        <f t="shared" si="2"/>
        <v>166.8</v>
      </c>
      <c r="P29" s="24">
        <f t="shared" si="2"/>
        <v>1.56</v>
      </c>
      <c r="Q29" s="24">
        <f>SUM(Q21:Q28)</f>
        <v>260.68</v>
      </c>
      <c r="R29" s="57">
        <f>SUM(R21:R28)</f>
        <v>157.447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2018.7</v>
      </c>
      <c r="F30" s="29">
        <f t="shared" ref="F30:P30" si="3">F11+F20+F29</f>
        <v>63.897999999999996</v>
      </c>
      <c r="G30" s="6">
        <f t="shared" si="3"/>
        <v>50.78</v>
      </c>
      <c r="H30" s="6">
        <f t="shared" si="3"/>
        <v>89.28</v>
      </c>
      <c r="I30" s="6">
        <f t="shared" si="3"/>
        <v>4.4279999999999999</v>
      </c>
      <c r="J30" s="6">
        <f t="shared" si="3"/>
        <v>251.72500000000002</v>
      </c>
      <c r="K30" s="6">
        <f>K11+K20+K29</f>
        <v>4003.2289999999998</v>
      </c>
      <c r="L30" s="25">
        <f>L11+L20+L29</f>
        <v>10.250251459999999</v>
      </c>
      <c r="M30" s="6">
        <f t="shared" si="3"/>
        <v>493.68000000000006</v>
      </c>
      <c r="N30" s="29">
        <f t="shared" si="3"/>
        <v>127</v>
      </c>
      <c r="O30" s="6">
        <f t="shared" si="3"/>
        <v>442.44400000000002</v>
      </c>
      <c r="P30" s="25">
        <f t="shared" si="3"/>
        <v>2.6390000000000002</v>
      </c>
      <c r="Q30" s="25">
        <f>Q11+Q20+Q29</f>
        <v>767.31899999999996</v>
      </c>
      <c r="R30" s="58">
        <f>R11+R20+R29</f>
        <v>579.94100000000003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67" style="11" customWidth="1"/>
    <col min="3" max="3" width="7.625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41968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基礎データ!B2</f>
        <v>ご飯　200g</v>
      </c>
      <c r="C3" s="40">
        <v>1</v>
      </c>
      <c r="D3" s="40">
        <v>1</v>
      </c>
      <c r="E3" s="42">
        <f>基礎データ!F2</f>
        <v>336</v>
      </c>
      <c r="F3" s="39">
        <f>基礎データ!G2</f>
        <v>5</v>
      </c>
      <c r="G3" s="39">
        <f>基礎データ!H2</f>
        <v>0.6</v>
      </c>
      <c r="H3" s="39">
        <f>基礎データ!I2</f>
        <v>0</v>
      </c>
      <c r="I3" s="39">
        <f>基礎データ!J2</f>
        <v>0</v>
      </c>
      <c r="J3" s="39">
        <f>基礎データ!K2</f>
        <v>74.2</v>
      </c>
      <c r="K3" s="39">
        <f>基礎データ!L2</f>
        <v>2</v>
      </c>
      <c r="L3" s="39">
        <f>基礎データ!M2</f>
        <v>0.02</v>
      </c>
      <c r="M3" s="39">
        <f>基礎データ!N2</f>
        <v>58</v>
      </c>
      <c r="N3" s="39">
        <f>基礎データ!O2</f>
        <v>6</v>
      </c>
      <c r="O3" s="39">
        <f>基礎データ!P2</f>
        <v>68</v>
      </c>
      <c r="P3" s="39">
        <f>基礎データ!Q2</f>
        <v>0.2</v>
      </c>
      <c r="Q3" s="39">
        <f>基礎データ!R2</f>
        <v>130</v>
      </c>
      <c r="R3" s="71">
        <f>基礎データ!S2</f>
        <v>37.497</v>
      </c>
    </row>
    <row r="4" spans="1:18" ht="18" customHeight="1">
      <c r="A4" s="205"/>
      <c r="B4" s="10" t="str">
        <f>基礎データ!B231</f>
        <v>牛豚サイコロステーキ用（解凍・成型肉）</v>
      </c>
      <c r="C4" s="23"/>
      <c r="D4" s="23">
        <v>0.5</v>
      </c>
      <c r="E4" s="16">
        <f>基礎データ!F231</f>
        <v>156</v>
      </c>
      <c r="F4" s="14">
        <f>基礎データ!G231</f>
        <v>18.16</v>
      </c>
      <c r="G4" s="14">
        <f>基礎データ!H231</f>
        <v>6.7805519053876404</v>
      </c>
      <c r="H4" s="14">
        <f>基礎データ!I231</f>
        <v>0</v>
      </c>
      <c r="I4" s="14">
        <f>基礎データ!J231</f>
        <v>0.15768725361366601</v>
      </c>
      <c r="J4" s="14">
        <f>基礎データ!K231</f>
        <v>3.8685939553219399</v>
      </c>
      <c r="K4" s="14">
        <f>基礎データ!L231</f>
        <v>938.41261498028905</v>
      </c>
      <c r="L4" s="14">
        <f>基礎データ!M231</f>
        <v>2.3835680420499341</v>
      </c>
      <c r="M4" s="14">
        <f>基礎データ!N231</f>
        <v>327.82128777923703</v>
      </c>
      <c r="N4" s="14">
        <f>基礎データ!O231</f>
        <v>11.3324572930354</v>
      </c>
      <c r="O4" s="14">
        <f>基礎データ!P231</f>
        <v>167.04862023653001</v>
      </c>
      <c r="P4" s="14">
        <f>基礎データ!Q231</f>
        <v>1.9921156373193101</v>
      </c>
      <c r="Q4" s="14">
        <f>基礎データ!R231</f>
        <v>67</v>
      </c>
      <c r="R4" s="19">
        <f>基礎データ!S231</f>
        <v>138</v>
      </c>
    </row>
    <row r="5" spans="1:18" ht="18" customHeight="1">
      <c r="A5" s="205"/>
      <c r="B5" s="10" t="str">
        <f>基礎データ!B368</f>
        <v>緑茶ティーバッグ　2g×40入</v>
      </c>
      <c r="C5" s="23"/>
      <c r="D5" s="23"/>
      <c r="E5" s="16">
        <f>基礎データ!F368</f>
        <v>1</v>
      </c>
      <c r="F5" s="14">
        <f>基礎データ!G368</f>
        <v>0</v>
      </c>
      <c r="G5" s="14">
        <f>基礎データ!H368</f>
        <v>0.2</v>
      </c>
      <c r="H5" s="14">
        <f>基礎データ!I368</f>
        <v>0</v>
      </c>
      <c r="I5" s="14">
        <f>基礎データ!J368</f>
        <v>0</v>
      </c>
      <c r="J5" s="14">
        <f>基礎データ!K368</f>
        <v>0</v>
      </c>
      <c r="K5" s="14">
        <f>基礎データ!L368</f>
        <v>2</v>
      </c>
      <c r="L5" s="14">
        <f>基礎データ!M368</f>
        <v>0</v>
      </c>
      <c r="M5" s="14">
        <f>基礎データ!N368</f>
        <v>0</v>
      </c>
      <c r="N5" s="14">
        <f>基礎データ!O368</f>
        <v>0</v>
      </c>
      <c r="O5" s="14">
        <f>基礎データ!P368</f>
        <v>0</v>
      </c>
      <c r="P5" s="14">
        <f>基礎データ!Q368</f>
        <v>0</v>
      </c>
      <c r="Q5" s="14">
        <f>基礎データ!R368</f>
        <v>100</v>
      </c>
      <c r="R5" s="19">
        <f>基礎データ!S368</f>
        <v>4.95</v>
      </c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48"/>
      <c r="M6" s="33"/>
      <c r="N6" s="33"/>
      <c r="O6" s="33"/>
      <c r="P6" s="48"/>
      <c r="Q6" s="48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493</v>
      </c>
      <c r="F11" s="38">
        <f t="shared" ref="F11:P11" si="0">SUM(F3:F10)</f>
        <v>23.16</v>
      </c>
      <c r="G11" s="36">
        <f t="shared" si="0"/>
        <v>7.5805519053876402</v>
      </c>
      <c r="H11" s="36">
        <f t="shared" si="0"/>
        <v>0</v>
      </c>
      <c r="I11" s="36">
        <f t="shared" si="0"/>
        <v>0.15768725361366601</v>
      </c>
      <c r="J11" s="36">
        <f t="shared" si="0"/>
        <v>78.068593955321944</v>
      </c>
      <c r="K11" s="36">
        <f>SUM(K3:K10)</f>
        <v>942.41261498028905</v>
      </c>
      <c r="L11" s="37">
        <f>SUM(L3:L10)</f>
        <v>2.4035680420499341</v>
      </c>
      <c r="M11" s="36">
        <f t="shared" si="0"/>
        <v>385.82128777923703</v>
      </c>
      <c r="N11" s="38">
        <f t="shared" si="0"/>
        <v>17.3324572930354</v>
      </c>
      <c r="O11" s="36">
        <f t="shared" si="0"/>
        <v>235.04862023653001</v>
      </c>
      <c r="P11" s="37">
        <f t="shared" si="0"/>
        <v>2.19211563731931</v>
      </c>
      <c r="Q11" s="37">
        <f>SUM(Q3:Q10)</f>
        <v>297</v>
      </c>
      <c r="R11" s="57">
        <f>SUM(R3:R10)</f>
        <v>180.447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基礎データ!B231</f>
        <v>牛豚サイコロステーキ用（解凍・成型肉）</v>
      </c>
      <c r="C13" s="23"/>
      <c r="D13" s="23">
        <v>0.5</v>
      </c>
      <c r="E13" s="16">
        <f>基礎データ!F231</f>
        <v>156</v>
      </c>
      <c r="F13" s="14">
        <f>基礎データ!G231</f>
        <v>18.16</v>
      </c>
      <c r="G13" s="14">
        <f>基礎データ!H231</f>
        <v>6.7805519053876404</v>
      </c>
      <c r="H13" s="14">
        <f>基礎データ!I231</f>
        <v>0</v>
      </c>
      <c r="I13" s="14">
        <f>基礎データ!J231</f>
        <v>0.15768725361366601</v>
      </c>
      <c r="J13" s="14">
        <f>基礎データ!K231</f>
        <v>3.8685939553219399</v>
      </c>
      <c r="K13" s="14">
        <f>基礎データ!L231</f>
        <v>938.41261498028905</v>
      </c>
      <c r="L13" s="14">
        <f>基礎データ!M231</f>
        <v>2.3835680420499341</v>
      </c>
      <c r="M13" s="14">
        <f>基礎データ!N231</f>
        <v>327.82128777923703</v>
      </c>
      <c r="N13" s="14">
        <f>基礎データ!O231</f>
        <v>11.3324572930354</v>
      </c>
      <c r="O13" s="14">
        <f>基礎データ!P231</f>
        <v>167.04862023653001</v>
      </c>
      <c r="P13" s="14">
        <f>基礎データ!Q231</f>
        <v>1.9921156373193101</v>
      </c>
      <c r="Q13" s="14">
        <f>基礎データ!R231</f>
        <v>67</v>
      </c>
      <c r="R13" s="19">
        <f>基礎データ!S231</f>
        <v>138</v>
      </c>
    </row>
    <row r="14" spans="1:18" ht="18" customHeight="1">
      <c r="A14" s="205"/>
      <c r="B14" s="9" t="str">
        <f>基礎データ!B292</f>
        <v>ナス（S1個）</v>
      </c>
      <c r="C14" s="23"/>
      <c r="D14" s="23"/>
      <c r="E14" s="16">
        <f>基礎データ!F292</f>
        <v>16</v>
      </c>
      <c r="F14" s="14">
        <f>基礎データ!G292</f>
        <v>0.79</v>
      </c>
      <c r="G14" s="14">
        <f>基礎データ!H292</f>
        <v>7.0000000000000007E-2</v>
      </c>
      <c r="H14" s="14">
        <f>基礎データ!I292</f>
        <v>0</v>
      </c>
      <c r="I14" s="14">
        <f>基礎データ!J292</f>
        <v>1.58</v>
      </c>
      <c r="J14" s="14">
        <f>基礎データ!K292</f>
        <v>3.67</v>
      </c>
      <c r="K14" s="14">
        <f>基礎データ!L292</f>
        <v>0</v>
      </c>
      <c r="L14" s="14">
        <f>基礎データ!M292</f>
        <v>0</v>
      </c>
      <c r="M14" s="14">
        <f>基礎データ!N292</f>
        <v>158.4</v>
      </c>
      <c r="N14" s="14">
        <f>基礎データ!O292</f>
        <v>12.96</v>
      </c>
      <c r="O14" s="14">
        <f>基礎データ!P292</f>
        <v>12.24</v>
      </c>
      <c r="P14" s="14">
        <f>基礎データ!Q292</f>
        <v>0.22</v>
      </c>
      <c r="Q14" s="14">
        <f>基礎データ!R292</f>
        <v>66.959999999999994</v>
      </c>
      <c r="R14" s="19">
        <f>基礎データ!S292</f>
        <v>64</v>
      </c>
    </row>
    <row r="15" spans="1:18" ht="18" customHeight="1">
      <c r="A15" s="205"/>
      <c r="B15" s="10" t="str">
        <f>基礎データ!B368</f>
        <v>緑茶ティーバッグ　2g×40入</v>
      </c>
      <c r="C15" s="23"/>
      <c r="D15" s="23"/>
      <c r="E15" s="32">
        <f>基礎データ!F368</f>
        <v>1</v>
      </c>
      <c r="F15" s="33">
        <f>基礎データ!G368</f>
        <v>0</v>
      </c>
      <c r="G15" s="33">
        <f>基礎データ!H368</f>
        <v>0.2</v>
      </c>
      <c r="H15" s="33">
        <f>基礎データ!I368</f>
        <v>0</v>
      </c>
      <c r="I15" s="33">
        <f>基礎データ!J368</f>
        <v>0</v>
      </c>
      <c r="J15" s="33">
        <f>基礎データ!K368</f>
        <v>0</v>
      </c>
      <c r="K15" s="33">
        <f>基礎データ!L368</f>
        <v>2</v>
      </c>
      <c r="L15" s="33">
        <f>基礎データ!M368</f>
        <v>0</v>
      </c>
      <c r="M15" s="33">
        <f>基礎データ!N368</f>
        <v>0</v>
      </c>
      <c r="N15" s="33">
        <f>基礎データ!O368</f>
        <v>0</v>
      </c>
      <c r="O15" s="33">
        <f>基礎データ!P368</f>
        <v>0</v>
      </c>
      <c r="P15" s="33">
        <f>基礎データ!Q368</f>
        <v>0</v>
      </c>
      <c r="Q15" s="33">
        <f>基礎データ!R368</f>
        <v>100</v>
      </c>
      <c r="R15" s="72">
        <f>基礎データ!S368</f>
        <v>4.95</v>
      </c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509</v>
      </c>
      <c r="F20" s="47">
        <f t="shared" ref="F20:P20" si="1">SUM(F12:F19)</f>
        <v>23.95</v>
      </c>
      <c r="G20" s="46">
        <f t="shared" si="1"/>
        <v>7.6505519053876405</v>
      </c>
      <c r="H20" s="46">
        <f t="shared" si="1"/>
        <v>0</v>
      </c>
      <c r="I20" s="46">
        <f t="shared" si="1"/>
        <v>1.737687253613666</v>
      </c>
      <c r="J20" s="46">
        <f t="shared" si="1"/>
        <v>81.738593955321946</v>
      </c>
      <c r="K20" s="46">
        <f>SUM(K12:K19)</f>
        <v>942.41261498028905</v>
      </c>
      <c r="L20" s="62">
        <f>SUM(L12:L19)</f>
        <v>2.4035680420499341</v>
      </c>
      <c r="M20" s="46">
        <f t="shared" si="1"/>
        <v>544.22128777923706</v>
      </c>
      <c r="N20" s="47">
        <f t="shared" si="1"/>
        <v>30.292457293035401</v>
      </c>
      <c r="O20" s="46">
        <f t="shared" si="1"/>
        <v>247.28862023653002</v>
      </c>
      <c r="P20" s="62">
        <f t="shared" si="1"/>
        <v>2.4121156373193102</v>
      </c>
      <c r="Q20" s="62">
        <f>SUM(Q12:Q19)</f>
        <v>363.96</v>
      </c>
      <c r="R20" s="57">
        <f>SUM(R12:R19)</f>
        <v>244.447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8">
        <f>基礎データ!G2</f>
        <v>5</v>
      </c>
      <c r="G21" s="18">
        <f>基礎データ!H2</f>
        <v>0.6</v>
      </c>
      <c r="H21" s="18">
        <f>基礎データ!I2</f>
        <v>0</v>
      </c>
      <c r="I21" s="18">
        <f>基礎データ!J2</f>
        <v>0</v>
      </c>
      <c r="J21" s="18">
        <f>基礎データ!K2</f>
        <v>74.2</v>
      </c>
      <c r="K21" s="18">
        <f>基礎データ!L2</f>
        <v>2</v>
      </c>
      <c r="L21" s="18">
        <f>基礎データ!M2</f>
        <v>0.02</v>
      </c>
      <c r="M21" s="18">
        <f>基礎データ!N2</f>
        <v>58</v>
      </c>
      <c r="N21" s="18">
        <f>基礎データ!O2</f>
        <v>6</v>
      </c>
      <c r="O21" s="18">
        <f>基礎データ!P2</f>
        <v>68</v>
      </c>
      <c r="P21" s="18">
        <f>基礎データ!Q2</f>
        <v>0.2</v>
      </c>
      <c r="Q21" s="18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基礎データ!B235</f>
        <v>まぐろさしみ（7切れ）</v>
      </c>
      <c r="C22" s="23"/>
      <c r="D22" s="23"/>
      <c r="E22" s="16">
        <f>基礎データ!F235</f>
        <v>175</v>
      </c>
      <c r="F22" s="16">
        <f>基礎データ!G235</f>
        <v>36.96</v>
      </c>
      <c r="G22" s="16">
        <f>基礎データ!H235</f>
        <v>1.96</v>
      </c>
      <c r="H22" s="16">
        <f>基礎データ!I235</f>
        <v>0</v>
      </c>
      <c r="I22" s="16">
        <f>基礎データ!J235</f>
        <v>0</v>
      </c>
      <c r="J22" s="16">
        <f>基礎データ!K235</f>
        <v>0.14000000000000001</v>
      </c>
      <c r="K22" s="16">
        <f>基礎データ!L235</f>
        <v>68.599999999999994</v>
      </c>
      <c r="L22" s="16">
        <f>基礎データ!M235</f>
        <v>0.14000000000000001</v>
      </c>
      <c r="M22" s="16">
        <f>基礎データ!N235</f>
        <v>532</v>
      </c>
      <c r="N22" s="16">
        <f>基礎データ!O235</f>
        <v>7</v>
      </c>
      <c r="O22" s="16">
        <f>基礎データ!P235</f>
        <v>378</v>
      </c>
      <c r="P22" s="16">
        <f>基礎データ!Q235</f>
        <v>1.54</v>
      </c>
      <c r="Q22" s="16">
        <f>基礎データ!R235</f>
        <v>98</v>
      </c>
      <c r="R22" s="19">
        <f>基礎データ!S235</f>
        <v>698</v>
      </c>
    </row>
    <row r="23" spans="1:18" ht="18" customHeight="1">
      <c r="A23" s="205"/>
      <c r="B23" s="10"/>
      <c r="C23" s="23"/>
      <c r="D23" s="23"/>
      <c r="E23" s="16"/>
      <c r="F23" s="14"/>
      <c r="G23" s="14"/>
      <c r="H23" s="14"/>
      <c r="I23" s="14"/>
      <c r="J23" s="14"/>
      <c r="K23" s="14"/>
      <c r="L23" s="22"/>
      <c r="M23" s="14"/>
      <c r="N23" s="14"/>
      <c r="O23" s="14"/>
      <c r="P23" s="22"/>
      <c r="Q23" s="22"/>
      <c r="R23" s="19"/>
    </row>
    <row r="24" spans="1:18" ht="18" customHeight="1">
      <c r="A24" s="205"/>
      <c r="B24" s="10"/>
      <c r="C24" s="23"/>
      <c r="D24" s="23"/>
      <c r="E24" s="32"/>
      <c r="F24" s="44"/>
      <c r="G24" s="33"/>
      <c r="H24" s="33"/>
      <c r="I24" s="33"/>
      <c r="J24" s="33"/>
      <c r="K24" s="33"/>
      <c r="L24" s="48"/>
      <c r="M24" s="33"/>
      <c r="N24" s="33"/>
      <c r="O24" s="33"/>
      <c r="P24" s="48"/>
      <c r="Q24" s="48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511</v>
      </c>
      <c r="F29" s="28">
        <f t="shared" ref="F29:P29" si="2">SUM(F21:F28)</f>
        <v>41.96</v>
      </c>
      <c r="G29" s="13">
        <f t="shared" si="2"/>
        <v>2.56</v>
      </c>
      <c r="H29" s="13">
        <f t="shared" si="2"/>
        <v>0</v>
      </c>
      <c r="I29" s="13">
        <f t="shared" si="2"/>
        <v>0</v>
      </c>
      <c r="J29" s="13">
        <f t="shared" si="2"/>
        <v>74.34</v>
      </c>
      <c r="K29" s="13">
        <f>SUM(K21:K28)</f>
        <v>70.599999999999994</v>
      </c>
      <c r="L29" s="24">
        <f>SUM(L21:L28)</f>
        <v>0.16</v>
      </c>
      <c r="M29" s="13">
        <f t="shared" si="2"/>
        <v>590</v>
      </c>
      <c r="N29" s="28">
        <f t="shared" si="2"/>
        <v>13</v>
      </c>
      <c r="O29" s="13">
        <f t="shared" si="2"/>
        <v>446</v>
      </c>
      <c r="P29" s="24">
        <f t="shared" si="2"/>
        <v>1.74</v>
      </c>
      <c r="Q29" s="24">
        <f>SUM(Q21:Q28)</f>
        <v>228</v>
      </c>
      <c r="R29" s="57">
        <f>SUM(R21:R28)</f>
        <v>735.49699999999996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1513</v>
      </c>
      <c r="F30" s="29">
        <f t="shared" ref="F30:P30" si="3">F11+F20+F29</f>
        <v>89.07</v>
      </c>
      <c r="G30" s="6">
        <f t="shared" si="3"/>
        <v>17.791103810775279</v>
      </c>
      <c r="H30" s="6">
        <f t="shared" si="3"/>
        <v>0</v>
      </c>
      <c r="I30" s="6">
        <f t="shared" si="3"/>
        <v>1.895374507227332</v>
      </c>
      <c r="J30" s="6">
        <f t="shared" si="3"/>
        <v>234.14718791064391</v>
      </c>
      <c r="K30" s="6">
        <f>K11+K20+K29</f>
        <v>1955.425229960578</v>
      </c>
      <c r="L30" s="25">
        <f>L11+L20+L29</f>
        <v>4.9671360840998684</v>
      </c>
      <c r="M30" s="6">
        <f t="shared" si="3"/>
        <v>1520.042575558474</v>
      </c>
      <c r="N30" s="29">
        <f t="shared" si="3"/>
        <v>60.624914586070801</v>
      </c>
      <c r="O30" s="6">
        <f t="shared" si="3"/>
        <v>928.33724047306009</v>
      </c>
      <c r="P30" s="25">
        <f t="shared" si="3"/>
        <v>6.34423127463862</v>
      </c>
      <c r="Q30" s="25">
        <f>Q11+Q20+Q29</f>
        <v>888.96</v>
      </c>
      <c r="R30" s="58">
        <f>R11+R20+R29</f>
        <v>1160.3910000000001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57.25" style="11" customWidth="1"/>
    <col min="3" max="3" width="7.625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41969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基礎データ!B155</f>
        <v>助六寿司 (助六鮨/助六弁当)(稲荷4+太巻き4)</v>
      </c>
      <c r="C3" s="40">
        <v>2</v>
      </c>
      <c r="D3" s="40">
        <v>2</v>
      </c>
      <c r="E3" s="42">
        <f>基礎データ!F155</f>
        <v>658</v>
      </c>
      <c r="F3" s="39">
        <f>基礎データ!G155</f>
        <v>18.23</v>
      </c>
      <c r="G3" s="39">
        <f>基礎データ!H155</f>
        <v>19.45</v>
      </c>
      <c r="H3" s="39">
        <f>基礎データ!I155</f>
        <v>0</v>
      </c>
      <c r="I3" s="39">
        <f>基礎データ!J155</f>
        <v>2.57</v>
      </c>
      <c r="J3" s="39">
        <f>基礎データ!K155</f>
        <v>98.41</v>
      </c>
      <c r="K3" s="39">
        <f>基礎データ!L155</f>
        <v>2186.42</v>
      </c>
      <c r="L3" s="39">
        <f>基礎データ!M155</f>
        <v>5.57</v>
      </c>
      <c r="M3" s="39">
        <f>基礎データ!N155</f>
        <v>359.84</v>
      </c>
      <c r="N3" s="39">
        <f>基礎データ!O155</f>
        <v>213.15</v>
      </c>
      <c r="O3" s="39">
        <f>基礎データ!P155</f>
        <v>282.99</v>
      </c>
      <c r="P3" s="39">
        <f>基礎データ!Q155</f>
        <v>3.63</v>
      </c>
      <c r="Q3" s="39">
        <f>基礎データ!R155</f>
        <v>274.3</v>
      </c>
      <c r="R3" s="71">
        <f>基礎データ!S155</f>
        <v>398</v>
      </c>
    </row>
    <row r="4" spans="1:18" ht="18" customHeight="1">
      <c r="A4" s="205"/>
      <c r="B4" s="10" t="str">
        <f>基礎データ!B368</f>
        <v>緑茶ティーバッグ　2g×40入</v>
      </c>
      <c r="C4" s="23"/>
      <c r="D4" s="23"/>
      <c r="E4" s="16">
        <f>基礎データ!F368</f>
        <v>1</v>
      </c>
      <c r="F4" s="14">
        <f>基礎データ!G368</f>
        <v>0</v>
      </c>
      <c r="G4" s="14">
        <f>基礎データ!H368</f>
        <v>0.2</v>
      </c>
      <c r="H4" s="14">
        <f>基礎データ!I368</f>
        <v>0</v>
      </c>
      <c r="I4" s="14">
        <f>基礎データ!J368</f>
        <v>0</v>
      </c>
      <c r="J4" s="14">
        <f>基礎データ!K368</f>
        <v>0</v>
      </c>
      <c r="K4" s="14">
        <f>基礎データ!L368</f>
        <v>2</v>
      </c>
      <c r="L4" s="14">
        <f>基礎データ!M368</f>
        <v>0</v>
      </c>
      <c r="M4" s="14">
        <f>基礎データ!N368</f>
        <v>0</v>
      </c>
      <c r="N4" s="14">
        <f>基礎データ!O368</f>
        <v>0</v>
      </c>
      <c r="O4" s="14">
        <f>基礎データ!P368</f>
        <v>0</v>
      </c>
      <c r="P4" s="14">
        <f>基礎データ!Q368</f>
        <v>0</v>
      </c>
      <c r="Q4" s="14">
        <f>基礎データ!R368</f>
        <v>100</v>
      </c>
      <c r="R4" s="19">
        <f>基礎データ!S368</f>
        <v>4.95</v>
      </c>
    </row>
    <row r="5" spans="1:18" ht="18" customHeight="1">
      <c r="A5" s="205"/>
      <c r="B5" s="10"/>
      <c r="C5" s="23"/>
      <c r="D5" s="23"/>
      <c r="E5" s="16"/>
      <c r="F5" s="14"/>
      <c r="G5" s="14"/>
      <c r="H5" s="14"/>
      <c r="I5" s="14"/>
      <c r="J5" s="14"/>
      <c r="K5" s="14"/>
      <c r="L5" s="22"/>
      <c r="M5" s="14"/>
      <c r="N5" s="14"/>
      <c r="O5" s="14"/>
      <c r="P5" s="22"/>
      <c r="Q5" s="22"/>
      <c r="R5" s="19"/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48"/>
      <c r="M6" s="33"/>
      <c r="N6" s="33"/>
      <c r="O6" s="33"/>
      <c r="P6" s="48"/>
      <c r="Q6" s="48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659</v>
      </c>
      <c r="F11" s="38">
        <f t="shared" ref="F11:P11" si="0">SUM(F3:F10)</f>
        <v>18.23</v>
      </c>
      <c r="G11" s="36">
        <f t="shared" si="0"/>
        <v>19.649999999999999</v>
      </c>
      <c r="H11" s="36">
        <f t="shared" si="0"/>
        <v>0</v>
      </c>
      <c r="I11" s="36">
        <f t="shared" si="0"/>
        <v>2.57</v>
      </c>
      <c r="J11" s="36">
        <f t="shared" si="0"/>
        <v>98.41</v>
      </c>
      <c r="K11" s="36">
        <f>SUM(K3:K10)</f>
        <v>2188.42</v>
      </c>
      <c r="L11" s="37">
        <f>SUM(L3:L10)</f>
        <v>5.57</v>
      </c>
      <c r="M11" s="36">
        <f t="shared" si="0"/>
        <v>359.84</v>
      </c>
      <c r="N11" s="38">
        <f t="shared" si="0"/>
        <v>213.15</v>
      </c>
      <c r="O11" s="36">
        <f t="shared" si="0"/>
        <v>282.99</v>
      </c>
      <c r="P11" s="37">
        <f t="shared" si="0"/>
        <v>3.63</v>
      </c>
      <c r="Q11" s="37">
        <f>SUM(Q3:Q10)</f>
        <v>374.3</v>
      </c>
      <c r="R11" s="57">
        <f>SUM(R3:R10)</f>
        <v>402.95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8">
        <f>基礎データ!G2</f>
        <v>5</v>
      </c>
      <c r="G12" s="18">
        <f>基礎データ!H2</f>
        <v>0.6</v>
      </c>
      <c r="H12" s="18">
        <f>基礎データ!I2</f>
        <v>0</v>
      </c>
      <c r="I12" s="18">
        <f>基礎データ!J2</f>
        <v>0</v>
      </c>
      <c r="J12" s="18">
        <f>基礎データ!K2</f>
        <v>74.2</v>
      </c>
      <c r="K12" s="18">
        <f>基礎データ!L2</f>
        <v>2</v>
      </c>
      <c r="L12" s="18">
        <f>基礎データ!M2</f>
        <v>0.02</v>
      </c>
      <c r="M12" s="18">
        <f>基礎データ!N2</f>
        <v>58</v>
      </c>
      <c r="N12" s="18">
        <f>基礎データ!O2</f>
        <v>6</v>
      </c>
      <c r="O12" s="18">
        <f>基礎データ!P2</f>
        <v>68</v>
      </c>
      <c r="P12" s="18">
        <f>基礎データ!Q2</f>
        <v>0.2</v>
      </c>
      <c r="Q12" s="18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基礎データ!B157</f>
        <v>豚肉のしょうが焼き、ナポリタンすぱゲッティ、コンソメ風味ブロコッコリ</v>
      </c>
      <c r="C13" s="23"/>
      <c r="D13" s="23"/>
      <c r="E13" s="16">
        <f>基礎データ!F157</f>
        <v>205</v>
      </c>
      <c r="F13" s="16">
        <f>基礎データ!G157</f>
        <v>11.1</v>
      </c>
      <c r="G13" s="16">
        <f>基礎データ!H157</f>
        <v>8.6999999999999993</v>
      </c>
      <c r="H13" s="16">
        <f>基礎データ!I157</f>
        <v>19.399999999999999</v>
      </c>
      <c r="I13" s="16">
        <f>基礎データ!J157</f>
        <v>2.2000000000000002</v>
      </c>
      <c r="J13" s="16">
        <f>基礎データ!K157</f>
        <v>21.6</v>
      </c>
      <c r="K13" s="16">
        <f>基礎データ!L157</f>
        <v>1000</v>
      </c>
      <c r="L13" s="16">
        <f>基礎データ!M157</f>
        <v>2.6</v>
      </c>
      <c r="M13" s="16">
        <f>基礎データ!N157</f>
        <v>0</v>
      </c>
      <c r="N13" s="16">
        <f>基礎データ!O157</f>
        <v>0</v>
      </c>
      <c r="O13" s="16">
        <f>基礎データ!P157</f>
        <v>0</v>
      </c>
      <c r="P13" s="16">
        <f>基礎データ!Q157</f>
        <v>0</v>
      </c>
      <c r="Q13" s="16">
        <f>基礎データ!R157</f>
        <v>0</v>
      </c>
      <c r="R13" s="19">
        <f>基礎データ!S157</f>
        <v>298</v>
      </c>
    </row>
    <row r="14" spans="1:18" ht="18" customHeight="1">
      <c r="A14" s="205"/>
      <c r="B14" s="9" t="str">
        <f>基礎データ!B368</f>
        <v>緑茶ティーバッグ　2g×40入</v>
      </c>
      <c r="C14" s="23"/>
      <c r="D14" s="23"/>
      <c r="E14" s="16">
        <f>基礎データ!F368</f>
        <v>1</v>
      </c>
      <c r="F14" s="16">
        <f>基礎データ!G368</f>
        <v>0</v>
      </c>
      <c r="G14" s="16">
        <f>基礎データ!H368</f>
        <v>0.2</v>
      </c>
      <c r="H14" s="16">
        <f>基礎データ!I368</f>
        <v>0</v>
      </c>
      <c r="I14" s="16">
        <f>基礎データ!J368</f>
        <v>0</v>
      </c>
      <c r="J14" s="16">
        <f>基礎データ!K368</f>
        <v>0</v>
      </c>
      <c r="K14" s="16">
        <f>基礎データ!L368</f>
        <v>2</v>
      </c>
      <c r="L14" s="16">
        <f>基礎データ!M368</f>
        <v>0</v>
      </c>
      <c r="M14" s="16">
        <f>基礎データ!N368</f>
        <v>0</v>
      </c>
      <c r="N14" s="16">
        <f>基礎データ!O368</f>
        <v>0</v>
      </c>
      <c r="O14" s="16">
        <f>基礎データ!P368</f>
        <v>0</v>
      </c>
      <c r="P14" s="16">
        <f>基礎データ!Q368</f>
        <v>0</v>
      </c>
      <c r="Q14" s="16">
        <f>基礎データ!R368</f>
        <v>100</v>
      </c>
      <c r="R14" s="19">
        <f>基礎データ!S368</f>
        <v>4.95</v>
      </c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48"/>
      <c r="M15" s="33"/>
      <c r="N15" s="33"/>
      <c r="O15" s="33"/>
      <c r="P15" s="48"/>
      <c r="Q15" s="48"/>
      <c r="R15" s="72"/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542</v>
      </c>
      <c r="F20" s="47">
        <f t="shared" ref="F20:P20" si="1">SUM(F12:F19)</f>
        <v>16.100000000000001</v>
      </c>
      <c r="G20" s="46">
        <f t="shared" si="1"/>
        <v>9.4999999999999982</v>
      </c>
      <c r="H20" s="46">
        <f t="shared" si="1"/>
        <v>19.399999999999999</v>
      </c>
      <c r="I20" s="46">
        <f t="shared" si="1"/>
        <v>2.2000000000000002</v>
      </c>
      <c r="J20" s="46">
        <f t="shared" si="1"/>
        <v>95.800000000000011</v>
      </c>
      <c r="K20" s="46">
        <f>SUM(K12:K19)</f>
        <v>1004</v>
      </c>
      <c r="L20" s="62">
        <f>SUM(L12:L19)</f>
        <v>2.62</v>
      </c>
      <c r="M20" s="46">
        <f t="shared" si="1"/>
        <v>58</v>
      </c>
      <c r="N20" s="47">
        <f t="shared" si="1"/>
        <v>6</v>
      </c>
      <c r="O20" s="46">
        <f t="shared" si="1"/>
        <v>68</v>
      </c>
      <c r="P20" s="62">
        <f t="shared" si="1"/>
        <v>0.2</v>
      </c>
      <c r="Q20" s="62">
        <f>SUM(Q12:Q19)</f>
        <v>230</v>
      </c>
      <c r="R20" s="57">
        <f>SUM(R12:R19)</f>
        <v>340.447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43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39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39">
        <f>基礎データ!Q2</f>
        <v>0.2</v>
      </c>
      <c r="Q21" s="39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基礎データ!B111</f>
        <v>ジャワカレー</v>
      </c>
      <c r="C22" s="23"/>
      <c r="D22" s="23"/>
      <c r="E22" s="16">
        <f>基礎データ!F111</f>
        <v>159</v>
      </c>
      <c r="F22" s="14">
        <f>基礎データ!G111</f>
        <v>5.8</v>
      </c>
      <c r="G22" s="14">
        <f>基礎データ!H111</f>
        <v>6.4</v>
      </c>
      <c r="H22" s="14">
        <f>基礎データ!I111</f>
        <v>0</v>
      </c>
      <c r="I22" s="14">
        <f>基礎データ!J111</f>
        <v>0</v>
      </c>
      <c r="J22" s="14">
        <f>基礎データ!K111</f>
        <v>19.600000000000001</v>
      </c>
      <c r="K22" s="14">
        <f>基礎データ!L111</f>
        <v>1.1000000000000001</v>
      </c>
      <c r="L22" s="14">
        <f>基礎データ!M111</f>
        <v>2.9</v>
      </c>
      <c r="M22" s="14">
        <f>基礎データ!N111</f>
        <v>0</v>
      </c>
      <c r="N22" s="14">
        <f>基礎データ!O111</f>
        <v>0</v>
      </c>
      <c r="O22" s="14">
        <f>基礎データ!P111</f>
        <v>0</v>
      </c>
      <c r="P22" s="14">
        <f>基礎データ!Q111</f>
        <v>0</v>
      </c>
      <c r="Q22" s="14">
        <f>基礎データ!R111</f>
        <v>0</v>
      </c>
      <c r="R22" s="19">
        <f>基礎データ!S111</f>
        <v>198</v>
      </c>
    </row>
    <row r="23" spans="1:18" ht="18" customHeight="1">
      <c r="A23" s="205"/>
      <c r="B23" s="10" t="str">
        <f>基礎データ!B368</f>
        <v>緑茶ティーバッグ　2g×40入</v>
      </c>
      <c r="C23" s="23"/>
      <c r="D23" s="23"/>
      <c r="E23" s="16">
        <f>基礎データ!F369</f>
        <v>1</v>
      </c>
      <c r="F23" s="14">
        <f>基礎データ!G369</f>
        <v>0</v>
      </c>
      <c r="G23" s="14">
        <f>基礎データ!H369</f>
        <v>0.2</v>
      </c>
      <c r="H23" s="14">
        <f>基礎データ!I369</f>
        <v>0</v>
      </c>
      <c r="I23" s="14">
        <f>基礎データ!J369</f>
        <v>0</v>
      </c>
      <c r="J23" s="14">
        <f>基礎データ!K369</f>
        <v>0</v>
      </c>
      <c r="K23" s="14">
        <f>基礎データ!L369</f>
        <v>2</v>
      </c>
      <c r="L23" s="14">
        <f>基礎データ!M369</f>
        <v>0</v>
      </c>
      <c r="M23" s="14">
        <f>基礎データ!N369</f>
        <v>0</v>
      </c>
      <c r="N23" s="14">
        <f>基礎データ!O369</f>
        <v>0</v>
      </c>
      <c r="O23" s="14">
        <f>基礎データ!P369</f>
        <v>0</v>
      </c>
      <c r="P23" s="14">
        <f>基礎データ!Q369</f>
        <v>0</v>
      </c>
      <c r="Q23" s="14">
        <f>基礎データ!R369</f>
        <v>100</v>
      </c>
      <c r="R23" s="19">
        <f>基礎データ!S369</f>
        <v>4.95</v>
      </c>
    </row>
    <row r="24" spans="1:18" ht="18" customHeight="1">
      <c r="A24" s="205"/>
      <c r="B24" s="10"/>
      <c r="C24" s="23"/>
      <c r="D24" s="23"/>
      <c r="E24" s="32"/>
      <c r="F24" s="44"/>
      <c r="G24" s="33"/>
      <c r="H24" s="33"/>
      <c r="I24" s="33"/>
      <c r="J24" s="33"/>
      <c r="K24" s="33"/>
      <c r="L24" s="48"/>
      <c r="M24" s="33"/>
      <c r="N24" s="33"/>
      <c r="O24" s="33"/>
      <c r="P24" s="48"/>
      <c r="Q24" s="48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496</v>
      </c>
      <c r="F29" s="28">
        <f t="shared" ref="F29:P29" si="2">SUM(F21:F28)</f>
        <v>10.8</v>
      </c>
      <c r="G29" s="13">
        <f t="shared" si="2"/>
        <v>7.2</v>
      </c>
      <c r="H29" s="13">
        <f t="shared" si="2"/>
        <v>0</v>
      </c>
      <c r="I29" s="13">
        <f t="shared" si="2"/>
        <v>0</v>
      </c>
      <c r="J29" s="13">
        <f t="shared" si="2"/>
        <v>93.800000000000011</v>
      </c>
      <c r="K29" s="13">
        <f>SUM(K21:K28)</f>
        <v>5.0999999999999996</v>
      </c>
      <c r="L29" s="24">
        <f>SUM(L21:L28)</f>
        <v>2.92</v>
      </c>
      <c r="M29" s="13">
        <f t="shared" si="2"/>
        <v>58</v>
      </c>
      <c r="N29" s="28">
        <f t="shared" si="2"/>
        <v>6</v>
      </c>
      <c r="O29" s="13">
        <f t="shared" si="2"/>
        <v>68</v>
      </c>
      <c r="P29" s="24">
        <f t="shared" si="2"/>
        <v>0.2</v>
      </c>
      <c r="Q29" s="24">
        <f>SUM(Q21:Q28)</f>
        <v>230</v>
      </c>
      <c r="R29" s="57">
        <f>SUM(R21:R28)</f>
        <v>240.447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1697</v>
      </c>
      <c r="F30" s="29">
        <f t="shared" ref="F30:P30" si="3">F11+F20+F29</f>
        <v>45.129999999999995</v>
      </c>
      <c r="G30" s="6">
        <f t="shared" si="3"/>
        <v>36.35</v>
      </c>
      <c r="H30" s="6">
        <f t="shared" si="3"/>
        <v>19.399999999999999</v>
      </c>
      <c r="I30" s="6">
        <f t="shared" si="3"/>
        <v>4.7699999999999996</v>
      </c>
      <c r="J30" s="6">
        <f t="shared" si="3"/>
        <v>288.01</v>
      </c>
      <c r="K30" s="6">
        <f>K11+K20+K29</f>
        <v>3197.52</v>
      </c>
      <c r="L30" s="25">
        <f>L11+L20+L29</f>
        <v>11.110000000000001</v>
      </c>
      <c r="M30" s="6">
        <f t="shared" si="3"/>
        <v>475.84</v>
      </c>
      <c r="N30" s="29">
        <f t="shared" si="3"/>
        <v>225.15</v>
      </c>
      <c r="O30" s="6">
        <f t="shared" si="3"/>
        <v>418.99</v>
      </c>
      <c r="P30" s="25">
        <f t="shared" si="3"/>
        <v>4.03</v>
      </c>
      <c r="Q30" s="25">
        <f>Q11+Q20+Q29</f>
        <v>834.3</v>
      </c>
      <c r="R30" s="58">
        <f>R11+R20+R29</f>
        <v>983.84399999999994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58.5" style="11" customWidth="1"/>
    <col min="3" max="3" width="7.625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41970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基礎データ!B43</f>
        <v>バターロール</v>
      </c>
      <c r="C3" s="40">
        <v>3</v>
      </c>
      <c r="D3" s="40">
        <v>3</v>
      </c>
      <c r="E3" s="42">
        <f>基礎データ!F43*3</f>
        <v>261</v>
      </c>
      <c r="F3" s="42">
        <f>基礎データ!G43*3</f>
        <v>7.8000000000000007</v>
      </c>
      <c r="G3" s="42">
        <f>基礎データ!H43*3</f>
        <v>7.8000000000000007</v>
      </c>
      <c r="H3" s="42">
        <f>基礎データ!I43*3</f>
        <v>39</v>
      </c>
      <c r="I3" s="42">
        <f>基礎データ!J43*3</f>
        <v>1.7999999999999998</v>
      </c>
      <c r="J3" s="42">
        <f>基礎データ!K43*3</f>
        <v>0</v>
      </c>
      <c r="K3" s="42">
        <f>基礎データ!L43*3</f>
        <v>375</v>
      </c>
      <c r="L3" s="42">
        <f>基礎データ!M43*3</f>
        <v>0.89999999999999991</v>
      </c>
      <c r="M3" s="42">
        <f>基礎データ!N43*3</f>
        <v>0</v>
      </c>
      <c r="N3" s="42">
        <f>基礎データ!O43*3</f>
        <v>0</v>
      </c>
      <c r="O3" s="42">
        <f>基礎データ!P43*3</f>
        <v>0</v>
      </c>
      <c r="P3" s="42">
        <f>基礎データ!Q43*3</f>
        <v>0</v>
      </c>
      <c r="Q3" s="42">
        <f>基礎データ!R43*3</f>
        <v>0</v>
      </c>
      <c r="R3" s="71">
        <f>基礎データ!S43*3</f>
        <v>43.999999999999801</v>
      </c>
    </row>
    <row r="4" spans="1:18" ht="18" customHeight="1">
      <c r="A4" s="205"/>
      <c r="B4" s="10" t="str">
        <f>基礎データ!B228</f>
        <v>特級ポークあらびきウインナー254g</v>
      </c>
      <c r="C4" s="23">
        <v>2</v>
      </c>
      <c r="D4" s="23">
        <v>2</v>
      </c>
      <c r="E4" s="16">
        <f>基礎データ!F228*2</f>
        <v>35.799999999999997</v>
      </c>
      <c r="F4" s="16">
        <f>基礎データ!G228*2</f>
        <v>4</v>
      </c>
      <c r="G4" s="16">
        <f>基礎データ!H228*2</f>
        <v>5.15</v>
      </c>
      <c r="H4" s="16">
        <f>基礎データ!I228*2</f>
        <v>1.125</v>
      </c>
      <c r="I4" s="16">
        <f>基礎データ!J228*2</f>
        <v>0.1</v>
      </c>
      <c r="J4" s="16">
        <f>基礎データ!K228*2</f>
        <v>0</v>
      </c>
      <c r="K4" s="16">
        <f>基礎データ!L228*2</f>
        <v>133.5</v>
      </c>
      <c r="L4" s="16">
        <f>基礎データ!M228*2</f>
        <v>0.35</v>
      </c>
      <c r="M4" s="16">
        <f>基礎データ!N228*2</f>
        <v>0</v>
      </c>
      <c r="N4" s="16">
        <f>基礎データ!O228*2</f>
        <v>0</v>
      </c>
      <c r="O4" s="16">
        <f>基礎データ!P228*2</f>
        <v>0</v>
      </c>
      <c r="P4" s="16">
        <f>基礎データ!Q228*2</f>
        <v>0</v>
      </c>
      <c r="Q4" s="16">
        <f>基礎データ!R228*2</f>
        <v>0</v>
      </c>
      <c r="R4" s="19">
        <f>基礎データ!S228*2</f>
        <v>71.599999999999994</v>
      </c>
    </row>
    <row r="5" spans="1:18" ht="18" customHeight="1">
      <c r="A5" s="205"/>
      <c r="B5" s="10" t="str">
        <f>基礎データ!B353</f>
        <v>やさい揚げ国野菜4枚入り（1枚）</v>
      </c>
      <c r="C5" s="23">
        <v>1</v>
      </c>
      <c r="D5" s="23">
        <v>1</v>
      </c>
      <c r="E5" s="16">
        <f>基礎データ!F353</f>
        <v>66</v>
      </c>
      <c r="F5" s="16">
        <f>基礎データ!G353</f>
        <v>3.1</v>
      </c>
      <c r="G5" s="16">
        <f>基礎データ!H353</f>
        <v>2.2000000000000002</v>
      </c>
      <c r="H5" s="16">
        <f>基礎データ!I353</f>
        <v>8.1</v>
      </c>
      <c r="I5" s="16">
        <f>基礎データ!J353</f>
        <v>0.5</v>
      </c>
      <c r="J5" s="16">
        <f>基礎データ!K353</f>
        <v>0</v>
      </c>
      <c r="K5" s="16">
        <f>基礎データ!L353</f>
        <v>330</v>
      </c>
      <c r="L5" s="16">
        <f>基礎データ!M353</f>
        <v>0.8</v>
      </c>
      <c r="M5" s="16">
        <f>基礎データ!N353</f>
        <v>0</v>
      </c>
      <c r="N5" s="16">
        <f>基礎データ!O353</f>
        <v>0</v>
      </c>
      <c r="O5" s="16">
        <f>基礎データ!P353</f>
        <v>0</v>
      </c>
      <c r="P5" s="16">
        <f>基礎データ!Q353</f>
        <v>0</v>
      </c>
      <c r="Q5" s="16">
        <f>基礎データ!R353</f>
        <v>0</v>
      </c>
      <c r="R5" s="19">
        <f>基礎データ!S353</f>
        <v>44.5</v>
      </c>
    </row>
    <row r="6" spans="1:18" ht="18" customHeight="1">
      <c r="A6" s="205"/>
      <c r="B6" s="9" t="str">
        <f>基礎データ!B368</f>
        <v>緑茶ティーバッグ　2g×40入</v>
      </c>
      <c r="C6" s="23"/>
      <c r="D6" s="23"/>
      <c r="E6" s="32">
        <f>基礎データ!F369</f>
        <v>1</v>
      </c>
      <c r="F6" s="32">
        <f>基礎データ!G369</f>
        <v>0</v>
      </c>
      <c r="G6" s="32">
        <f>基礎データ!H369</f>
        <v>0.2</v>
      </c>
      <c r="H6" s="32">
        <f>基礎データ!I369</f>
        <v>0</v>
      </c>
      <c r="I6" s="32">
        <f>基礎データ!J369</f>
        <v>0</v>
      </c>
      <c r="J6" s="32">
        <f>基礎データ!K369</f>
        <v>0</v>
      </c>
      <c r="K6" s="32">
        <f>基礎データ!L369</f>
        <v>2</v>
      </c>
      <c r="L6" s="32">
        <f>基礎データ!M369</f>
        <v>0</v>
      </c>
      <c r="M6" s="32">
        <f>基礎データ!N369</f>
        <v>0</v>
      </c>
      <c r="N6" s="32">
        <f>基礎データ!O369</f>
        <v>0</v>
      </c>
      <c r="O6" s="32">
        <f>基礎データ!P369</f>
        <v>0</v>
      </c>
      <c r="P6" s="32">
        <f>基礎データ!Q369</f>
        <v>0</v>
      </c>
      <c r="Q6" s="32">
        <f>基礎データ!R369</f>
        <v>100</v>
      </c>
      <c r="R6" s="72">
        <f>基礎データ!S369</f>
        <v>4.95</v>
      </c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363.8</v>
      </c>
      <c r="F11" s="38">
        <f t="shared" ref="F11:P11" si="0">SUM(F3:F10)</f>
        <v>14.9</v>
      </c>
      <c r="G11" s="36">
        <f t="shared" si="0"/>
        <v>15.350000000000001</v>
      </c>
      <c r="H11" s="36">
        <f t="shared" si="0"/>
        <v>48.225000000000001</v>
      </c>
      <c r="I11" s="36">
        <f t="shared" si="0"/>
        <v>2.4</v>
      </c>
      <c r="J11" s="36">
        <f t="shared" si="0"/>
        <v>0</v>
      </c>
      <c r="K11" s="36">
        <f>SUM(K3:K10)</f>
        <v>840.5</v>
      </c>
      <c r="L11" s="37">
        <f>SUM(L3:L10)</f>
        <v>2.0499999999999998</v>
      </c>
      <c r="M11" s="36">
        <f t="shared" si="0"/>
        <v>0</v>
      </c>
      <c r="N11" s="38">
        <f t="shared" si="0"/>
        <v>0</v>
      </c>
      <c r="O11" s="36">
        <f t="shared" si="0"/>
        <v>0</v>
      </c>
      <c r="P11" s="37">
        <f t="shared" si="0"/>
        <v>0</v>
      </c>
      <c r="Q11" s="37">
        <f>SUM(Q3:Q10)</f>
        <v>100</v>
      </c>
      <c r="R11" s="57">
        <f>SUM(R3:R10)</f>
        <v>165.04999999999978</v>
      </c>
    </row>
    <row r="12" spans="1:18" ht="18" customHeight="1">
      <c r="A12" s="207" t="s">
        <v>2</v>
      </c>
      <c r="B12" s="7" t="str">
        <f>基礎データ!B76</f>
        <v>やきそば</v>
      </c>
      <c r="C12" s="40" t="s">
        <v>22</v>
      </c>
      <c r="D12" s="40">
        <v>1</v>
      </c>
      <c r="E12" s="18">
        <f>基礎データ!F76</f>
        <v>469</v>
      </c>
      <c r="F12" s="17">
        <f>基礎データ!G76</f>
        <v>15.28</v>
      </c>
      <c r="G12" s="17">
        <f>基礎データ!H76</f>
        <v>13.48</v>
      </c>
      <c r="H12" s="17">
        <f>基礎データ!I76</f>
        <v>0</v>
      </c>
      <c r="I12" s="17">
        <f>基礎データ!J76</f>
        <v>4.38</v>
      </c>
      <c r="J12" s="17">
        <f>基礎データ!K76</f>
        <v>67.95</v>
      </c>
      <c r="K12" s="17">
        <f>基礎データ!L76</f>
        <v>1381.01</v>
      </c>
      <c r="L12" s="17">
        <f>基礎データ!M76</f>
        <v>3.48</v>
      </c>
      <c r="M12" s="17">
        <f>基礎データ!N76</f>
        <v>436.15</v>
      </c>
      <c r="N12" s="17">
        <f>基礎データ!O76</f>
        <v>54.83</v>
      </c>
      <c r="O12" s="17">
        <f>基礎データ!P76</f>
        <v>234.66</v>
      </c>
      <c r="P12" s="17">
        <f>基礎データ!Q76</f>
        <v>1.32</v>
      </c>
      <c r="Q12" s="17">
        <f>基礎データ!R76</f>
        <v>176.96700000000001</v>
      </c>
      <c r="R12" s="71">
        <f>基礎データ!S76</f>
        <v>32.6666666666666</v>
      </c>
    </row>
    <row r="13" spans="1:18" ht="18" customHeight="1">
      <c r="A13" s="205"/>
      <c r="B13" s="9" t="str">
        <f>基礎データ!B368</f>
        <v>緑茶ティーバッグ　2g×40入</v>
      </c>
      <c r="C13" s="23"/>
      <c r="D13" s="23"/>
      <c r="E13" s="16">
        <f>基礎データ!F368</f>
        <v>1</v>
      </c>
      <c r="F13" s="14">
        <f>基礎データ!G368</f>
        <v>0</v>
      </c>
      <c r="G13" s="14">
        <f>基礎データ!H368</f>
        <v>0.2</v>
      </c>
      <c r="H13" s="14">
        <f>基礎データ!I368</f>
        <v>0</v>
      </c>
      <c r="I13" s="14">
        <f>基礎データ!J368</f>
        <v>0</v>
      </c>
      <c r="J13" s="14">
        <f>基礎データ!K368</f>
        <v>0</v>
      </c>
      <c r="K13" s="14">
        <f>基礎データ!L368</f>
        <v>2</v>
      </c>
      <c r="L13" s="14">
        <f>基礎データ!M368</f>
        <v>0</v>
      </c>
      <c r="M13" s="14">
        <f>基礎データ!N368</f>
        <v>0</v>
      </c>
      <c r="N13" s="14">
        <f>基礎データ!O368</f>
        <v>0</v>
      </c>
      <c r="O13" s="14">
        <f>基礎データ!P368</f>
        <v>0</v>
      </c>
      <c r="P13" s="14">
        <f>基礎データ!Q368</f>
        <v>0</v>
      </c>
      <c r="Q13" s="14">
        <f>基礎データ!R368</f>
        <v>100</v>
      </c>
      <c r="R13" s="19">
        <f>基礎データ!S368</f>
        <v>4.95</v>
      </c>
    </row>
    <row r="14" spans="1:18" ht="18" customHeight="1">
      <c r="A14" s="205"/>
      <c r="B14" s="9"/>
      <c r="C14" s="23"/>
      <c r="D14" s="23"/>
      <c r="E14" s="16"/>
      <c r="F14" s="14"/>
      <c r="G14" s="14"/>
      <c r="H14" s="14"/>
      <c r="I14" s="14"/>
      <c r="J14" s="14"/>
      <c r="K14" s="14"/>
      <c r="L14" s="22"/>
      <c r="M14" s="14"/>
      <c r="N14" s="14"/>
      <c r="O14" s="14"/>
      <c r="P14" s="22"/>
      <c r="Q14" s="22"/>
      <c r="R14" s="19"/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48"/>
      <c r="M15" s="33"/>
      <c r="N15" s="33"/>
      <c r="O15" s="33"/>
      <c r="P15" s="48"/>
      <c r="Q15" s="48"/>
      <c r="R15" s="72"/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470</v>
      </c>
      <c r="F20" s="47">
        <f t="shared" ref="F20:P20" si="1">SUM(F12:F19)</f>
        <v>15.28</v>
      </c>
      <c r="G20" s="46">
        <f t="shared" si="1"/>
        <v>13.68</v>
      </c>
      <c r="H20" s="46">
        <f t="shared" si="1"/>
        <v>0</v>
      </c>
      <c r="I20" s="46">
        <f t="shared" si="1"/>
        <v>4.38</v>
      </c>
      <c r="J20" s="46">
        <f t="shared" si="1"/>
        <v>67.95</v>
      </c>
      <c r="K20" s="46">
        <f>SUM(K12:K19)</f>
        <v>1383.01</v>
      </c>
      <c r="L20" s="62">
        <f>SUM(L12:L19)</f>
        <v>3.48</v>
      </c>
      <c r="M20" s="46">
        <f t="shared" si="1"/>
        <v>436.15</v>
      </c>
      <c r="N20" s="47">
        <f t="shared" si="1"/>
        <v>54.83</v>
      </c>
      <c r="O20" s="46">
        <f t="shared" si="1"/>
        <v>234.66</v>
      </c>
      <c r="P20" s="62">
        <f t="shared" si="1"/>
        <v>1.32</v>
      </c>
      <c r="Q20" s="62">
        <f>SUM(Q12:Q19)</f>
        <v>276.96699999999998</v>
      </c>
      <c r="R20" s="57">
        <f>SUM(R12:R19)</f>
        <v>37.616666666666603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基礎データ!B208</f>
        <v>豚肉小間切れ(100g)</v>
      </c>
      <c r="C22" s="23"/>
      <c r="D22" s="23"/>
      <c r="E22" s="16">
        <f>基礎データ!F208/2</f>
        <v>193</v>
      </c>
      <c r="F22" s="14">
        <f>基礎データ!G208/2</f>
        <v>7.1</v>
      </c>
      <c r="G22" s="14">
        <f>基礎データ!H208/2</f>
        <v>17.3</v>
      </c>
      <c r="H22" s="14">
        <f>基礎データ!I208/2</f>
        <v>0</v>
      </c>
      <c r="I22" s="14">
        <f>基礎データ!J208/2</f>
        <v>0</v>
      </c>
      <c r="J22" s="14">
        <f>基礎データ!K208/2</f>
        <v>0.05</v>
      </c>
      <c r="K22" s="14">
        <f>基礎データ!L208/2</f>
        <v>23.5</v>
      </c>
      <c r="L22" s="14">
        <f>基礎データ!M208/2</f>
        <v>0.05</v>
      </c>
      <c r="M22" s="14">
        <f>基礎データ!N208/2</f>
        <v>125</v>
      </c>
      <c r="N22" s="14">
        <f>基礎データ!O208/2</f>
        <v>1.5</v>
      </c>
      <c r="O22" s="14">
        <f>基礎データ!P208/2</f>
        <v>70</v>
      </c>
      <c r="P22" s="14">
        <f>基礎データ!Q208/2</f>
        <v>0.3</v>
      </c>
      <c r="Q22" s="14">
        <f>基礎データ!R208/2</f>
        <v>96.5</v>
      </c>
      <c r="R22" s="19">
        <f>基礎データ!S208/2</f>
        <v>79</v>
      </c>
    </row>
    <row r="23" spans="1:18" ht="18" customHeight="1">
      <c r="A23" s="205"/>
      <c r="B23" s="10" t="str">
        <f>基礎データ!B277</f>
        <v>キャベツ(100g)</v>
      </c>
      <c r="C23" s="23"/>
      <c r="D23" s="23"/>
      <c r="E23" s="16">
        <f>基礎データ!F277</f>
        <v>23</v>
      </c>
      <c r="F23" s="14">
        <f>基礎データ!G277</f>
        <v>1.3</v>
      </c>
      <c r="G23" s="14">
        <f>基礎データ!H277</f>
        <v>0.2</v>
      </c>
      <c r="H23" s="14">
        <f>基礎データ!I277</f>
        <v>0</v>
      </c>
      <c r="I23" s="14">
        <f>基礎データ!J277</f>
        <v>1.8</v>
      </c>
      <c r="J23" s="14">
        <f>基礎データ!K277</f>
        <v>5.2</v>
      </c>
      <c r="K23" s="14">
        <f>基礎データ!L277</f>
        <v>5</v>
      </c>
      <c r="L23" s="14">
        <f>基礎データ!M277</f>
        <v>1.2699999999999999E-2</v>
      </c>
      <c r="M23" s="14">
        <f>基礎データ!N277</f>
        <v>200</v>
      </c>
      <c r="N23" s="14">
        <f>基礎データ!O277</f>
        <v>43</v>
      </c>
      <c r="O23" s="14">
        <f>基礎データ!P277</f>
        <v>27</v>
      </c>
      <c r="P23" s="14">
        <f>基礎データ!Q277</f>
        <v>0.3</v>
      </c>
      <c r="Q23" s="14">
        <f>基礎データ!R277</f>
        <v>92.7</v>
      </c>
      <c r="R23" s="19">
        <f>基礎データ!S277</f>
        <v>15.9</v>
      </c>
    </row>
    <row r="24" spans="1:18" ht="18" customHeight="1">
      <c r="A24" s="205"/>
      <c r="B24" s="10"/>
      <c r="C24" s="23"/>
      <c r="D24" s="23"/>
      <c r="E24" s="32"/>
      <c r="F24" s="44"/>
      <c r="G24" s="33"/>
      <c r="H24" s="33"/>
      <c r="I24" s="33"/>
      <c r="J24" s="33"/>
      <c r="K24" s="33"/>
      <c r="L24" s="48"/>
      <c r="M24" s="33"/>
      <c r="N24" s="33"/>
      <c r="O24" s="33"/>
      <c r="P24" s="48"/>
      <c r="Q24" s="48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552</v>
      </c>
      <c r="F29" s="28">
        <f t="shared" ref="F29:P29" si="2">SUM(F21:F28)</f>
        <v>13.4</v>
      </c>
      <c r="G29" s="13">
        <f t="shared" si="2"/>
        <v>18.100000000000001</v>
      </c>
      <c r="H29" s="13">
        <f t="shared" si="2"/>
        <v>0</v>
      </c>
      <c r="I29" s="13">
        <f t="shared" si="2"/>
        <v>1.8</v>
      </c>
      <c r="J29" s="13">
        <f t="shared" si="2"/>
        <v>79.45</v>
      </c>
      <c r="K29" s="13">
        <f>SUM(K21:K28)</f>
        <v>30.5</v>
      </c>
      <c r="L29" s="24">
        <f>SUM(L21:L28)</f>
        <v>8.270000000000001E-2</v>
      </c>
      <c r="M29" s="13">
        <f t="shared" si="2"/>
        <v>383</v>
      </c>
      <c r="N29" s="28">
        <f t="shared" si="2"/>
        <v>50.5</v>
      </c>
      <c r="O29" s="13">
        <f t="shared" si="2"/>
        <v>165</v>
      </c>
      <c r="P29" s="24">
        <f t="shared" si="2"/>
        <v>0.8</v>
      </c>
      <c r="Q29" s="24">
        <f>SUM(Q21:Q28)</f>
        <v>319.2</v>
      </c>
      <c r="R29" s="57">
        <f>SUM(R21:R28)</f>
        <v>132.39699999999999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1385.8</v>
      </c>
      <c r="F30" s="29">
        <f t="shared" ref="F30:P30" si="3">F11+F20+F29</f>
        <v>43.58</v>
      </c>
      <c r="G30" s="6">
        <f t="shared" si="3"/>
        <v>47.13</v>
      </c>
      <c r="H30" s="6">
        <f t="shared" si="3"/>
        <v>48.225000000000001</v>
      </c>
      <c r="I30" s="6">
        <f t="shared" si="3"/>
        <v>8.58</v>
      </c>
      <c r="J30" s="6">
        <f t="shared" si="3"/>
        <v>147.4</v>
      </c>
      <c r="K30" s="6">
        <f>K11+K20+K29</f>
        <v>2254.0100000000002</v>
      </c>
      <c r="L30" s="25">
        <f>L11+L20+L29</f>
        <v>5.6126999999999994</v>
      </c>
      <c r="M30" s="6">
        <f t="shared" si="3"/>
        <v>819.15</v>
      </c>
      <c r="N30" s="29">
        <f t="shared" si="3"/>
        <v>105.33</v>
      </c>
      <c r="O30" s="6">
        <f t="shared" si="3"/>
        <v>399.65999999999997</v>
      </c>
      <c r="P30" s="25">
        <f t="shared" si="3"/>
        <v>2.12</v>
      </c>
      <c r="Q30" s="25">
        <f>Q11+Q20+Q29</f>
        <v>696.16699999999992</v>
      </c>
      <c r="R30" s="58">
        <f>R11+R20+R29</f>
        <v>335.06366666666639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42.75" style="11" customWidth="1"/>
    <col min="3" max="3" width="7.625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41971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基礎データ!B42</f>
        <v>レーズンバターロール</v>
      </c>
      <c r="C3" s="40">
        <v>3</v>
      </c>
      <c r="D3" s="40">
        <v>3</v>
      </c>
      <c r="E3" s="42">
        <f>基礎データ!F42*3</f>
        <v>414</v>
      </c>
      <c r="F3" s="39">
        <f>基礎データ!G42*3</f>
        <v>7.8000000000000007</v>
      </c>
      <c r="G3" s="39">
        <f>基礎データ!H42*3</f>
        <v>21.299999999999997</v>
      </c>
      <c r="H3" s="39">
        <f>基礎データ!I42*3</f>
        <v>46.5</v>
      </c>
      <c r="I3" s="39">
        <f>基礎データ!J42*3</f>
        <v>1.7999999999999998</v>
      </c>
      <c r="J3" s="39">
        <f>基礎データ!K42*3</f>
        <v>0</v>
      </c>
      <c r="K3" s="39">
        <f>基礎データ!L42*3</f>
        <v>387</v>
      </c>
      <c r="L3" s="39">
        <f>基礎データ!M42*3</f>
        <v>0.89999999999999991</v>
      </c>
      <c r="M3" s="39">
        <f>基礎データ!N42*3</f>
        <v>0</v>
      </c>
      <c r="N3" s="39">
        <f>基礎データ!O42*3</f>
        <v>0</v>
      </c>
      <c r="O3" s="39">
        <f>基礎データ!P42*3</f>
        <v>0</v>
      </c>
      <c r="P3" s="39">
        <f>基礎データ!Q42*3</f>
        <v>0</v>
      </c>
      <c r="Q3" s="39">
        <f>基礎データ!R42*3</f>
        <v>0</v>
      </c>
      <c r="R3" s="71">
        <f>基礎データ!S42*3</f>
        <v>63.999999999999901</v>
      </c>
    </row>
    <row r="4" spans="1:18" ht="18" customHeight="1">
      <c r="A4" s="205"/>
      <c r="B4" s="10" t="str">
        <f>基礎データ!B228</f>
        <v>特級ポークあらびきウインナー254g</v>
      </c>
      <c r="C4" s="23"/>
      <c r="D4" s="23"/>
      <c r="E4" s="16">
        <f>基礎データ!F228*3</f>
        <v>53.699999999999996</v>
      </c>
      <c r="F4" s="14">
        <f>基礎データ!G228*3</f>
        <v>6</v>
      </c>
      <c r="G4" s="14">
        <f>基礎データ!H228*3</f>
        <v>7.7250000000000005</v>
      </c>
      <c r="H4" s="14">
        <f>基礎データ!I228*3</f>
        <v>1.6875</v>
      </c>
      <c r="I4" s="14">
        <f>基礎データ!J228*3</f>
        <v>0.15000000000000002</v>
      </c>
      <c r="J4" s="14">
        <f>基礎データ!K228*3</f>
        <v>0</v>
      </c>
      <c r="K4" s="14">
        <f>基礎データ!L228*3</f>
        <v>200.25</v>
      </c>
      <c r="L4" s="14">
        <f>基礎データ!M228*3</f>
        <v>0.52499999999999991</v>
      </c>
      <c r="M4" s="14">
        <f>基礎データ!N228*3</f>
        <v>0</v>
      </c>
      <c r="N4" s="14">
        <f>基礎データ!O228*3</f>
        <v>0</v>
      </c>
      <c r="O4" s="14">
        <f>基礎データ!P228*3</f>
        <v>0</v>
      </c>
      <c r="P4" s="14">
        <f>基礎データ!Q228*3</f>
        <v>0</v>
      </c>
      <c r="Q4" s="14">
        <f>基礎データ!R228*3</f>
        <v>0</v>
      </c>
      <c r="R4" s="19">
        <f>基礎データ!S228*3</f>
        <v>107.39999999999999</v>
      </c>
    </row>
    <row r="5" spans="1:18" ht="18" customHeight="1">
      <c r="A5" s="205"/>
      <c r="B5" s="10" t="str">
        <f>基礎データ!B368</f>
        <v>緑茶ティーバッグ　2g×40入</v>
      </c>
      <c r="C5" s="23"/>
      <c r="D5" s="23"/>
      <c r="E5" s="16">
        <f>基礎データ!F368</f>
        <v>1</v>
      </c>
      <c r="F5" s="14">
        <f>基礎データ!G368</f>
        <v>0</v>
      </c>
      <c r="G5" s="14">
        <f>基礎データ!H368</f>
        <v>0.2</v>
      </c>
      <c r="H5" s="14">
        <f>基礎データ!I368</f>
        <v>0</v>
      </c>
      <c r="I5" s="14">
        <f>基礎データ!J368</f>
        <v>0</v>
      </c>
      <c r="J5" s="14">
        <f>基礎データ!K368</f>
        <v>0</v>
      </c>
      <c r="K5" s="14">
        <f>基礎データ!L368</f>
        <v>2</v>
      </c>
      <c r="L5" s="14">
        <f>基礎データ!M368</f>
        <v>0</v>
      </c>
      <c r="M5" s="14">
        <f>基礎データ!N368</f>
        <v>0</v>
      </c>
      <c r="N5" s="14">
        <f>基礎データ!O368</f>
        <v>0</v>
      </c>
      <c r="O5" s="14">
        <f>基礎データ!P368</f>
        <v>0</v>
      </c>
      <c r="P5" s="14">
        <f>基礎データ!Q368</f>
        <v>0</v>
      </c>
      <c r="Q5" s="14">
        <f>基礎データ!R368</f>
        <v>100</v>
      </c>
      <c r="R5" s="19">
        <f>基礎データ!S368</f>
        <v>4.95</v>
      </c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48"/>
      <c r="M6" s="33"/>
      <c r="N6" s="33"/>
      <c r="O6" s="33"/>
      <c r="P6" s="48"/>
      <c r="Q6" s="48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468.7</v>
      </c>
      <c r="F11" s="38">
        <f t="shared" ref="F11:P11" si="0">SUM(F3:F10)</f>
        <v>13.8</v>
      </c>
      <c r="G11" s="36">
        <f t="shared" si="0"/>
        <v>29.224999999999998</v>
      </c>
      <c r="H11" s="36">
        <f t="shared" si="0"/>
        <v>48.1875</v>
      </c>
      <c r="I11" s="36">
        <f t="shared" si="0"/>
        <v>1.9499999999999997</v>
      </c>
      <c r="J11" s="36">
        <f t="shared" si="0"/>
        <v>0</v>
      </c>
      <c r="K11" s="36">
        <f>SUM(K3:K10)</f>
        <v>589.25</v>
      </c>
      <c r="L11" s="37">
        <f>SUM(L3:L10)</f>
        <v>1.4249999999999998</v>
      </c>
      <c r="M11" s="36">
        <f t="shared" si="0"/>
        <v>0</v>
      </c>
      <c r="N11" s="38">
        <f t="shared" si="0"/>
        <v>0</v>
      </c>
      <c r="O11" s="36">
        <f t="shared" si="0"/>
        <v>0</v>
      </c>
      <c r="P11" s="37">
        <f t="shared" si="0"/>
        <v>0</v>
      </c>
      <c r="Q11" s="37">
        <f>SUM(Q3:Q10)</f>
        <v>100</v>
      </c>
      <c r="R11" s="57">
        <f>SUM(R3:R10)</f>
        <v>176.34999999999988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基礎データ!B163</f>
        <v>麻婆なすセット、中華はるさめ・ブロッコリー</v>
      </c>
      <c r="C13" s="23"/>
      <c r="D13" s="23"/>
      <c r="E13" s="16">
        <f>基礎データ!F163</f>
        <v>186</v>
      </c>
      <c r="F13" s="14">
        <f>基礎データ!G163</f>
        <v>6.1</v>
      </c>
      <c r="G13" s="14">
        <f>基礎データ!H163</f>
        <v>10.5</v>
      </c>
      <c r="H13" s="14">
        <f>基礎データ!I163</f>
        <v>15.3</v>
      </c>
      <c r="I13" s="14">
        <f>基礎データ!J163</f>
        <v>2.9</v>
      </c>
      <c r="J13" s="14">
        <f>基礎データ!K163</f>
        <v>18.2</v>
      </c>
      <c r="K13" s="14">
        <f>基礎データ!L163</f>
        <v>1000</v>
      </c>
      <c r="L13" s="14">
        <f>基礎データ!M163</f>
        <v>2.6</v>
      </c>
      <c r="M13" s="14">
        <f>基礎データ!N163</f>
        <v>0</v>
      </c>
      <c r="N13" s="14">
        <f>基礎データ!O163</f>
        <v>0</v>
      </c>
      <c r="O13" s="14">
        <f>基礎データ!P163</f>
        <v>0</v>
      </c>
      <c r="P13" s="14">
        <f>基礎データ!Q163</f>
        <v>0</v>
      </c>
      <c r="Q13" s="14">
        <f>基礎データ!R163</f>
        <v>0</v>
      </c>
      <c r="R13" s="19">
        <f>基礎データ!S163</f>
        <v>298</v>
      </c>
    </row>
    <row r="14" spans="1:18" ht="18" customHeight="1">
      <c r="A14" s="205"/>
      <c r="B14" s="9" t="str">
        <f>基礎データ!B368</f>
        <v>緑茶ティーバッグ　2g×40入</v>
      </c>
      <c r="C14" s="23"/>
      <c r="D14" s="23"/>
      <c r="E14" s="16">
        <f>基礎データ!F368</f>
        <v>1</v>
      </c>
      <c r="F14" s="14">
        <f>基礎データ!G368</f>
        <v>0</v>
      </c>
      <c r="G14" s="14">
        <f>基礎データ!H368</f>
        <v>0.2</v>
      </c>
      <c r="H14" s="14">
        <f>基礎データ!I368</f>
        <v>0</v>
      </c>
      <c r="I14" s="14">
        <f>基礎データ!J368</f>
        <v>0</v>
      </c>
      <c r="J14" s="14">
        <f>基礎データ!K368</f>
        <v>0</v>
      </c>
      <c r="K14" s="14">
        <f>基礎データ!L368</f>
        <v>2</v>
      </c>
      <c r="L14" s="14">
        <f>基礎データ!M368</f>
        <v>0</v>
      </c>
      <c r="M14" s="14">
        <f>基礎データ!N368</f>
        <v>0</v>
      </c>
      <c r="N14" s="14">
        <f>基礎データ!O368</f>
        <v>0</v>
      </c>
      <c r="O14" s="14">
        <f>基礎データ!P368</f>
        <v>0</v>
      </c>
      <c r="P14" s="14">
        <f>基礎データ!Q368</f>
        <v>0</v>
      </c>
      <c r="Q14" s="14">
        <f>基礎データ!R368</f>
        <v>100</v>
      </c>
      <c r="R14" s="19">
        <f>基礎データ!S368</f>
        <v>4.95</v>
      </c>
    </row>
    <row r="15" spans="1:18" ht="18" customHeight="1">
      <c r="A15" s="205"/>
      <c r="B15" s="10" t="str">
        <f>基礎データ!B77</f>
        <v>スパイシー辛口タイプソースやきそば</v>
      </c>
      <c r="C15" s="23"/>
      <c r="D15" s="23"/>
      <c r="E15" s="32">
        <f>基礎データ!F77</f>
        <v>543</v>
      </c>
      <c r="F15" s="33">
        <f>基礎データ!G77</f>
        <v>11.4</v>
      </c>
      <c r="G15" s="33">
        <f>基礎データ!H77</f>
        <v>22.6</v>
      </c>
      <c r="H15" s="33">
        <f>基礎データ!I77</f>
        <v>72.2</v>
      </c>
      <c r="I15" s="33">
        <f>基礎データ!J77</f>
        <v>2.8</v>
      </c>
      <c r="J15" s="33">
        <f>基礎データ!K77</f>
        <v>75</v>
      </c>
      <c r="K15" s="33">
        <f>基礎データ!L77</f>
        <v>2000</v>
      </c>
      <c r="L15" s="33">
        <f>基礎データ!M77</f>
        <v>5.0999999999999996</v>
      </c>
      <c r="M15" s="33">
        <f>基礎データ!N77</f>
        <v>0</v>
      </c>
      <c r="N15" s="33">
        <f>基礎データ!O77</f>
        <v>0</v>
      </c>
      <c r="O15" s="33">
        <f>基礎データ!P77</f>
        <v>0</v>
      </c>
      <c r="P15" s="33">
        <f>基礎データ!Q77</f>
        <v>0</v>
      </c>
      <c r="Q15" s="33">
        <f>基礎データ!R77</f>
        <v>0</v>
      </c>
      <c r="R15" s="72">
        <f>基礎データ!S77</f>
        <v>88</v>
      </c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1066</v>
      </c>
      <c r="F20" s="47">
        <f t="shared" ref="F20:P20" si="1">SUM(F12:F19)</f>
        <v>22.5</v>
      </c>
      <c r="G20" s="46">
        <f t="shared" si="1"/>
        <v>33.9</v>
      </c>
      <c r="H20" s="46">
        <f t="shared" si="1"/>
        <v>87.5</v>
      </c>
      <c r="I20" s="46">
        <f t="shared" si="1"/>
        <v>5.6999999999999993</v>
      </c>
      <c r="J20" s="46">
        <f t="shared" si="1"/>
        <v>167.4</v>
      </c>
      <c r="K20" s="46">
        <f>SUM(K12:K19)</f>
        <v>3004</v>
      </c>
      <c r="L20" s="62">
        <f>SUM(L12:L19)</f>
        <v>7.72</v>
      </c>
      <c r="M20" s="46">
        <f t="shared" si="1"/>
        <v>58</v>
      </c>
      <c r="N20" s="47">
        <f t="shared" si="1"/>
        <v>6</v>
      </c>
      <c r="O20" s="46">
        <f t="shared" si="1"/>
        <v>68</v>
      </c>
      <c r="P20" s="62">
        <f t="shared" si="1"/>
        <v>0.2</v>
      </c>
      <c r="Q20" s="62">
        <f>SUM(Q12:Q19)</f>
        <v>230</v>
      </c>
      <c r="R20" s="57">
        <f>SUM(R12:R19)</f>
        <v>428.447</v>
      </c>
    </row>
    <row r="21" spans="1:18" ht="18" customHeight="1">
      <c r="A21" s="207" t="s">
        <v>3</v>
      </c>
      <c r="B21" s="7" t="str">
        <f>基礎データ!B345</f>
        <v>パリッとジューシー 生餃子（10個）</v>
      </c>
      <c r="C21" s="40" t="s">
        <v>22</v>
      </c>
      <c r="D21" s="40">
        <v>1</v>
      </c>
      <c r="E21" s="18">
        <f>基礎データ!F345/2</f>
        <v>174</v>
      </c>
      <c r="F21" s="17">
        <f>基礎データ!G345/2</f>
        <v>5.05</v>
      </c>
      <c r="G21" s="17">
        <f>基礎データ!H345/2</f>
        <v>6.9</v>
      </c>
      <c r="H21" s="17">
        <f>基礎データ!I345/2</f>
        <v>22.2</v>
      </c>
      <c r="I21" s="17">
        <f>基礎データ!J345/2</f>
        <v>1.5</v>
      </c>
      <c r="J21" s="17">
        <f>基礎データ!K345/2</f>
        <v>0</v>
      </c>
      <c r="K21" s="17">
        <f>基礎データ!L345/2</f>
        <v>313</v>
      </c>
      <c r="L21" s="17">
        <f>基礎データ!M345/2</f>
        <v>0.8</v>
      </c>
      <c r="M21" s="17">
        <f>基礎データ!N345/2</f>
        <v>0</v>
      </c>
      <c r="N21" s="17">
        <f>基礎データ!O345/2</f>
        <v>0</v>
      </c>
      <c r="O21" s="17">
        <f>基礎データ!P345/2</f>
        <v>0</v>
      </c>
      <c r="P21" s="17">
        <f>基礎データ!Q345/2</f>
        <v>0</v>
      </c>
      <c r="Q21" s="17">
        <f>基礎データ!R345/2</f>
        <v>0</v>
      </c>
      <c r="R21" s="71">
        <f>基礎データ!S345/2</f>
        <v>49</v>
      </c>
    </row>
    <row r="22" spans="1:18" ht="18" customHeight="1">
      <c r="A22" s="205"/>
      <c r="B22" s="9" t="str">
        <f>基礎データ!B402</f>
        <v>バナナ</v>
      </c>
      <c r="C22" s="23"/>
      <c r="D22" s="23">
        <v>1</v>
      </c>
      <c r="E22" s="16">
        <f>基礎データ!F402</f>
        <v>77</v>
      </c>
      <c r="F22" s="14">
        <f>基礎データ!G402</f>
        <v>0.99</v>
      </c>
      <c r="G22" s="14">
        <f>基礎データ!H402</f>
        <v>0.18</v>
      </c>
      <c r="H22" s="14">
        <f>基礎データ!I402</f>
        <v>0</v>
      </c>
      <c r="I22" s="14">
        <f>基礎データ!J402</f>
        <v>0.99</v>
      </c>
      <c r="J22" s="14">
        <f>基礎データ!K402</f>
        <v>20.25</v>
      </c>
      <c r="K22" s="14">
        <f>基礎データ!L402</f>
        <v>0</v>
      </c>
      <c r="L22" s="14">
        <f>基礎データ!M402</f>
        <v>0</v>
      </c>
      <c r="M22" s="14">
        <f>基礎データ!N402</f>
        <v>324</v>
      </c>
      <c r="N22" s="14">
        <f>基礎データ!O402</f>
        <v>5.4</v>
      </c>
      <c r="O22" s="14">
        <f>基礎データ!P402</f>
        <v>24.3</v>
      </c>
      <c r="P22" s="14">
        <f>基礎データ!Q402</f>
        <v>0.27</v>
      </c>
      <c r="Q22" s="14">
        <f>基礎データ!R402</f>
        <v>67.5</v>
      </c>
      <c r="R22" s="19">
        <f>基礎データ!S402</f>
        <v>0</v>
      </c>
    </row>
    <row r="23" spans="1:18" ht="18" customHeight="1">
      <c r="A23" s="205"/>
      <c r="B23" s="10" t="str">
        <f>基礎データ!B443</f>
        <v>ガリガリ君（ソーダ）455ml</v>
      </c>
      <c r="C23" s="23"/>
      <c r="D23" s="23">
        <v>1</v>
      </c>
      <c r="E23" s="16">
        <f>基礎データ!F443</f>
        <v>70</v>
      </c>
      <c r="F23" s="14">
        <f>基礎データ!G443</f>
        <v>0</v>
      </c>
      <c r="G23" s="14">
        <f>基礎データ!H443</f>
        <v>0</v>
      </c>
      <c r="H23" s="14">
        <f>基礎データ!I443</f>
        <v>0</v>
      </c>
      <c r="I23" s="14">
        <f>基礎データ!J443</f>
        <v>0</v>
      </c>
      <c r="J23" s="14">
        <f>基礎データ!K443</f>
        <v>18.5</v>
      </c>
      <c r="K23" s="14">
        <f>基礎データ!L443</f>
        <v>19</v>
      </c>
      <c r="L23" s="14">
        <f>基礎データ!M443</f>
        <v>4.8259999999999997E-2</v>
      </c>
      <c r="M23" s="14">
        <f>基礎データ!N443</f>
        <v>0</v>
      </c>
      <c r="N23" s="14">
        <f>基礎データ!O443</f>
        <v>0</v>
      </c>
      <c r="O23" s="14">
        <f>基礎データ!P443</f>
        <v>0</v>
      </c>
      <c r="P23" s="14">
        <f>基礎データ!Q443</f>
        <v>0</v>
      </c>
      <c r="Q23" s="14">
        <f>基礎データ!R443</f>
        <v>0</v>
      </c>
      <c r="R23" s="19">
        <f>基礎データ!S443</f>
        <v>42.6</v>
      </c>
    </row>
    <row r="24" spans="1:18" ht="18" customHeight="1">
      <c r="A24" s="205"/>
      <c r="B24" s="10"/>
      <c r="C24" s="23"/>
      <c r="D24" s="23"/>
      <c r="E24" s="32"/>
      <c r="F24" s="44"/>
      <c r="G24" s="33"/>
      <c r="H24" s="33"/>
      <c r="I24" s="33"/>
      <c r="J24" s="33"/>
      <c r="K24" s="33"/>
      <c r="L24" s="48"/>
      <c r="M24" s="33"/>
      <c r="N24" s="33"/>
      <c r="O24" s="33"/>
      <c r="P24" s="48"/>
      <c r="Q24" s="48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321</v>
      </c>
      <c r="F29" s="28">
        <f t="shared" ref="F29:P29" si="2">SUM(F21:F28)</f>
        <v>6.04</v>
      </c>
      <c r="G29" s="13">
        <f t="shared" si="2"/>
        <v>7.08</v>
      </c>
      <c r="H29" s="13">
        <f t="shared" si="2"/>
        <v>22.2</v>
      </c>
      <c r="I29" s="13">
        <f t="shared" si="2"/>
        <v>2.4900000000000002</v>
      </c>
      <c r="J29" s="13">
        <f t="shared" si="2"/>
        <v>38.75</v>
      </c>
      <c r="K29" s="13">
        <f>SUM(K21:K28)</f>
        <v>332</v>
      </c>
      <c r="L29" s="24">
        <f>SUM(L21:L28)</f>
        <v>0.84826000000000001</v>
      </c>
      <c r="M29" s="13">
        <f t="shared" si="2"/>
        <v>324</v>
      </c>
      <c r="N29" s="28">
        <f t="shared" si="2"/>
        <v>5.4</v>
      </c>
      <c r="O29" s="13">
        <f t="shared" si="2"/>
        <v>24.3</v>
      </c>
      <c r="P29" s="24">
        <f t="shared" si="2"/>
        <v>0.27</v>
      </c>
      <c r="Q29" s="24">
        <f>SUM(Q21:Q28)</f>
        <v>67.5</v>
      </c>
      <c r="R29" s="57">
        <f>SUM(R21:R28)</f>
        <v>91.6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1855.7</v>
      </c>
      <c r="F30" s="29">
        <f t="shared" ref="F30:P30" si="3">F11+F20+F29</f>
        <v>42.339999999999996</v>
      </c>
      <c r="G30" s="6">
        <f t="shared" si="3"/>
        <v>70.204999999999998</v>
      </c>
      <c r="H30" s="6">
        <f t="shared" si="3"/>
        <v>157.88749999999999</v>
      </c>
      <c r="I30" s="6">
        <f t="shared" si="3"/>
        <v>10.139999999999999</v>
      </c>
      <c r="J30" s="6">
        <f t="shared" si="3"/>
        <v>206.15</v>
      </c>
      <c r="K30" s="6">
        <f>K11+K20+K29</f>
        <v>3925.25</v>
      </c>
      <c r="L30" s="25">
        <f>L11+L20+L29</f>
        <v>9.9932599999999994</v>
      </c>
      <c r="M30" s="6">
        <f t="shared" si="3"/>
        <v>382</v>
      </c>
      <c r="N30" s="29">
        <f t="shared" si="3"/>
        <v>11.4</v>
      </c>
      <c r="O30" s="6">
        <f t="shared" si="3"/>
        <v>92.3</v>
      </c>
      <c r="P30" s="25">
        <f t="shared" si="3"/>
        <v>0.47000000000000003</v>
      </c>
      <c r="Q30" s="25">
        <f>Q11+Q20+Q29</f>
        <v>397.5</v>
      </c>
      <c r="R30" s="58">
        <f>R11+R20+R29</f>
        <v>696.39699999999993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42.75" style="11" customWidth="1"/>
    <col min="3" max="4" width="7.625" style="11" customWidth="1"/>
    <col min="5" max="5" width="8.875" style="4" customWidth="1"/>
    <col min="6" max="17" width="7.625" style="11" customWidth="1"/>
    <col min="18" max="18" width="9.25" style="11" customWidth="1"/>
    <col min="19" max="27" width="6.625" style="11" customWidth="1"/>
    <col min="28" max="16384" width="9" style="11"/>
  </cols>
  <sheetData>
    <row r="1" spans="1:18" ht="14.25" thickBot="1">
      <c r="K1" s="201">
        <v>41975</v>
      </c>
      <c r="L1" s="201"/>
      <c r="N1" s="2" t="s">
        <v>29</v>
      </c>
      <c r="O1" s="202"/>
      <c r="P1" s="202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45" t="s">
        <v>5</v>
      </c>
      <c r="F2" s="20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基礎データ!B5</f>
        <v>食パン　1/8</v>
      </c>
      <c r="C3" s="40">
        <v>2</v>
      </c>
      <c r="D3" s="40"/>
      <c r="E3" s="42">
        <f>基礎データ!F5*2</f>
        <v>230</v>
      </c>
      <c r="F3" s="39">
        <f>基礎データ!G5*2</f>
        <v>8</v>
      </c>
      <c r="G3" s="39">
        <f>基礎データ!H5*2</f>
        <v>2.8</v>
      </c>
      <c r="H3" s="39">
        <f>基礎データ!I5*2</f>
        <v>42.2</v>
      </c>
      <c r="I3" s="39">
        <f>基礎データ!J5*2</f>
        <v>2.2000000000000002</v>
      </c>
      <c r="J3" s="39">
        <f>基礎データ!K5*2</f>
        <v>42.03</v>
      </c>
      <c r="K3" s="39">
        <f>基礎データ!L5*2</f>
        <v>458</v>
      </c>
      <c r="L3" s="39">
        <f>基礎データ!M5*2</f>
        <v>1.2</v>
      </c>
      <c r="M3" s="39">
        <f>基礎データ!N5*2</f>
        <v>87.3</v>
      </c>
      <c r="N3" s="39">
        <f>基礎データ!O5*2</f>
        <v>26.1</v>
      </c>
      <c r="O3" s="39">
        <f>基礎データ!P5*2</f>
        <v>74.7</v>
      </c>
      <c r="P3" s="39">
        <f>基礎データ!Q5*2</f>
        <v>0.54</v>
      </c>
      <c r="Q3" s="39">
        <f>基礎データ!R5*2</f>
        <v>26.22</v>
      </c>
      <c r="R3" s="71">
        <f>基礎データ!S5*2</f>
        <v>18.25</v>
      </c>
    </row>
    <row r="4" spans="1:18" ht="18" customHeight="1">
      <c r="A4" s="205"/>
      <c r="B4" s="10" t="str">
        <f>基礎データ!B99</f>
        <v>キャノーラソフトカロリー1/2</v>
      </c>
      <c r="C4" s="23"/>
      <c r="D4" s="23">
        <v>0.05</v>
      </c>
      <c r="E4" s="16">
        <f>基礎データ!F99/20</f>
        <v>17.100000000000001</v>
      </c>
      <c r="F4" s="14">
        <f>基礎データ!G99/20</f>
        <v>9.5000000000000001E-2</v>
      </c>
      <c r="G4" s="14">
        <f>基礎データ!H99/20</f>
        <v>1.97</v>
      </c>
      <c r="H4" s="14">
        <f>基礎データ!I99/20</f>
        <v>0</v>
      </c>
      <c r="I4" s="14">
        <f>基礎データ!J99/20</f>
        <v>0</v>
      </c>
      <c r="J4" s="14">
        <f>基礎データ!K99/20</f>
        <v>0</v>
      </c>
      <c r="K4" s="14">
        <f>基礎データ!L99/20</f>
        <v>24.5</v>
      </c>
      <c r="L4" s="14">
        <f>基礎データ!M99/20</f>
        <v>6.2229999999999994E-2</v>
      </c>
      <c r="M4" s="14">
        <f>基礎データ!N99/20</f>
        <v>0</v>
      </c>
      <c r="N4" s="14">
        <f>基礎データ!O99/20</f>
        <v>0</v>
      </c>
      <c r="O4" s="14">
        <f>基礎データ!P99/20</f>
        <v>0</v>
      </c>
      <c r="P4" s="14">
        <f>基礎データ!Q99/20</f>
        <v>0</v>
      </c>
      <c r="Q4" s="14">
        <f>基礎データ!R99/20</f>
        <v>0</v>
      </c>
      <c r="R4" s="19">
        <f>基礎データ!S99/20</f>
        <v>7.9</v>
      </c>
    </row>
    <row r="5" spans="1:18" ht="18" customHeight="1">
      <c r="A5" s="205"/>
      <c r="B5" s="10" t="str">
        <f>基礎データ!B373</f>
        <v>オリジナルブレンドレギュラーコーヒー</v>
      </c>
      <c r="C5" s="23"/>
      <c r="D5" s="23"/>
      <c r="E5" s="16">
        <f>基礎データ!F373</f>
        <v>4</v>
      </c>
      <c r="F5" s="14">
        <f>基礎データ!G373</f>
        <v>0.4</v>
      </c>
      <c r="G5" s="14">
        <f>基礎データ!H373</f>
        <v>0</v>
      </c>
      <c r="H5" s="14">
        <f>基礎データ!I373</f>
        <v>0.6</v>
      </c>
      <c r="I5" s="14">
        <f>基礎データ!J373</f>
        <v>0.1</v>
      </c>
      <c r="J5" s="14">
        <f>基礎データ!K373</f>
        <v>0</v>
      </c>
      <c r="K5" s="14">
        <f>基礎データ!L373</f>
        <v>8</v>
      </c>
      <c r="L5" s="14">
        <f>基礎データ!M373</f>
        <v>2.0320000000000001E-2</v>
      </c>
      <c r="M5" s="14">
        <f>基礎データ!N373</f>
        <v>0</v>
      </c>
      <c r="N5" s="14">
        <f>基礎データ!O373</f>
        <v>0</v>
      </c>
      <c r="O5" s="14">
        <f>基礎データ!P373</f>
        <v>0</v>
      </c>
      <c r="P5" s="14">
        <f>基礎データ!Q373</f>
        <v>0</v>
      </c>
      <c r="Q5" s="14">
        <f>基礎データ!R373</f>
        <v>100</v>
      </c>
      <c r="R5" s="19">
        <f>基礎データ!S373</f>
        <v>8.6088888888888793</v>
      </c>
    </row>
    <row r="6" spans="1:18" ht="18" customHeight="1">
      <c r="A6" s="205"/>
      <c r="B6" s="9" t="str">
        <f>基礎データ!B367</f>
        <v>牛乳</v>
      </c>
      <c r="C6" s="23"/>
      <c r="D6" s="23">
        <v>0.2</v>
      </c>
      <c r="E6" s="32">
        <f>基礎データ!F367/5</f>
        <v>27.6</v>
      </c>
      <c r="F6" s="33">
        <f>基礎データ!G367/5</f>
        <v>1.3599999999999999</v>
      </c>
      <c r="G6" s="33">
        <f>基礎データ!H367/5</f>
        <v>1.5660000000000001</v>
      </c>
      <c r="H6" s="33">
        <f>基礎データ!I367/5</f>
        <v>0</v>
      </c>
      <c r="I6" s="33">
        <f>基礎データ!J367/5</f>
        <v>0</v>
      </c>
      <c r="J6" s="33">
        <f>基礎データ!K367/5</f>
        <v>1.9780000000000002</v>
      </c>
      <c r="K6" s="33">
        <f>基礎データ!L367/5</f>
        <v>16.891999999999999</v>
      </c>
      <c r="L6" s="33">
        <f>基礎データ!M367/5</f>
        <v>4.1999999999999996E-2</v>
      </c>
      <c r="M6" s="33">
        <f>基礎データ!N367/5</f>
        <v>61.8</v>
      </c>
      <c r="N6" s="33">
        <f>基礎データ!O367/5</f>
        <v>45.32</v>
      </c>
      <c r="O6" s="33">
        <f>基礎データ!P367/5</f>
        <v>38.316000000000003</v>
      </c>
      <c r="P6" s="33">
        <f>基礎データ!Q367/5</f>
        <v>0</v>
      </c>
      <c r="Q6" s="33">
        <f>基礎データ!R367/5</f>
        <v>0</v>
      </c>
      <c r="R6" s="72">
        <f>基礎データ!S367/5</f>
        <v>0</v>
      </c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278.7</v>
      </c>
      <c r="F11" s="38">
        <f t="shared" ref="F11:P11" si="0">SUM(F3:F10)</f>
        <v>9.8550000000000004</v>
      </c>
      <c r="G11" s="36">
        <f t="shared" si="0"/>
        <v>6.3359999999999994</v>
      </c>
      <c r="H11" s="36">
        <f t="shared" si="0"/>
        <v>42.800000000000004</v>
      </c>
      <c r="I11" s="36">
        <f t="shared" si="0"/>
        <v>2.3000000000000003</v>
      </c>
      <c r="J11" s="36">
        <f t="shared" si="0"/>
        <v>44.008000000000003</v>
      </c>
      <c r="K11" s="36">
        <f>SUM(K3:K10)</f>
        <v>507.392</v>
      </c>
      <c r="L11" s="37">
        <f>SUM(L3:L10)</f>
        <v>1.3245499999999999</v>
      </c>
      <c r="M11" s="36">
        <f t="shared" si="0"/>
        <v>149.1</v>
      </c>
      <c r="N11" s="38">
        <f t="shared" si="0"/>
        <v>71.42</v>
      </c>
      <c r="O11" s="36">
        <f t="shared" si="0"/>
        <v>113.01600000000001</v>
      </c>
      <c r="P11" s="37">
        <f t="shared" si="0"/>
        <v>0.54</v>
      </c>
      <c r="Q11" s="37">
        <f>SUM(Q3:Q10)</f>
        <v>126.22</v>
      </c>
      <c r="R11" s="57">
        <f>SUM(R3:R10)</f>
        <v>34.758888888888876</v>
      </c>
    </row>
    <row r="12" spans="1:18" ht="18" customHeight="1">
      <c r="A12" s="207" t="s">
        <v>2</v>
      </c>
      <c r="B12" s="7" t="str">
        <f>基礎データ!B76</f>
        <v>やきそば</v>
      </c>
      <c r="C12" s="40" t="s">
        <v>22</v>
      </c>
      <c r="D12" s="40"/>
      <c r="E12" s="18">
        <f>基礎データ!F76</f>
        <v>469</v>
      </c>
      <c r="F12" s="17">
        <f>基礎データ!G76</f>
        <v>15.28</v>
      </c>
      <c r="G12" s="17">
        <f>基礎データ!H76</f>
        <v>13.48</v>
      </c>
      <c r="H12" s="17">
        <f>基礎データ!I76</f>
        <v>0</v>
      </c>
      <c r="I12" s="17">
        <f>基礎データ!J76</f>
        <v>4.38</v>
      </c>
      <c r="J12" s="17">
        <f>基礎データ!K76</f>
        <v>67.95</v>
      </c>
      <c r="K12" s="17">
        <f>基礎データ!L76</f>
        <v>1381.01</v>
      </c>
      <c r="L12" s="17">
        <f>基礎データ!M76</f>
        <v>3.48</v>
      </c>
      <c r="M12" s="17">
        <f>基礎データ!N76</f>
        <v>436.15</v>
      </c>
      <c r="N12" s="17">
        <f>基礎データ!O76</f>
        <v>54.83</v>
      </c>
      <c r="O12" s="17">
        <f>基礎データ!P76</f>
        <v>234.66</v>
      </c>
      <c r="P12" s="17">
        <f>基礎データ!Q76</f>
        <v>1.32</v>
      </c>
      <c r="Q12" s="17">
        <f>基礎データ!R76</f>
        <v>176.96700000000001</v>
      </c>
      <c r="R12" s="71">
        <f>基礎データ!S76</f>
        <v>32.6666666666666</v>
      </c>
    </row>
    <row r="13" spans="1:18" ht="18" customHeight="1">
      <c r="A13" s="205"/>
      <c r="B13" s="9" t="str">
        <f>基礎データ!B319</f>
        <v>おでん一人前（東）500g</v>
      </c>
      <c r="C13" s="23"/>
      <c r="D13" s="23"/>
      <c r="E13" s="16">
        <f>基礎データ!F319</f>
        <v>171</v>
      </c>
      <c r="F13" s="14">
        <f>基礎データ!G319</f>
        <v>12</v>
      </c>
      <c r="G13" s="14">
        <f>基礎データ!H319</f>
        <v>5.5</v>
      </c>
      <c r="H13" s="14">
        <f>基礎データ!I319</f>
        <v>16.5</v>
      </c>
      <c r="I13" s="14">
        <f>基礎データ!J319</f>
        <v>3.5</v>
      </c>
      <c r="J13" s="14">
        <f>基礎データ!K319</f>
        <v>0</v>
      </c>
      <c r="K13" s="14">
        <f>基礎データ!L319</f>
        <v>2100</v>
      </c>
      <c r="L13" s="14">
        <f>基礎データ!M319</f>
        <v>5.5</v>
      </c>
      <c r="M13" s="14">
        <f>基礎データ!N319</f>
        <v>0</v>
      </c>
      <c r="N13" s="14">
        <f>基礎データ!O319</f>
        <v>0</v>
      </c>
      <c r="O13" s="14">
        <f>基礎データ!P319</f>
        <v>0</v>
      </c>
      <c r="P13" s="14">
        <f>基礎データ!Q319</f>
        <v>0</v>
      </c>
      <c r="Q13" s="14">
        <f>基礎データ!R319</f>
        <v>0</v>
      </c>
      <c r="R13" s="19">
        <f>基礎データ!S319</f>
        <v>198</v>
      </c>
    </row>
    <row r="14" spans="1:18" ht="18" customHeight="1">
      <c r="A14" s="205"/>
      <c r="B14" s="9" t="str">
        <f>基礎データ!B373</f>
        <v>オリジナルブレンドレギュラーコーヒー</v>
      </c>
      <c r="C14" s="23"/>
      <c r="D14" s="23"/>
      <c r="E14" s="16">
        <f>基礎データ!F373</f>
        <v>4</v>
      </c>
      <c r="F14" s="14">
        <f>基礎データ!G373</f>
        <v>0.4</v>
      </c>
      <c r="G14" s="14">
        <f>基礎データ!H373</f>
        <v>0</v>
      </c>
      <c r="H14" s="14">
        <f>基礎データ!I373</f>
        <v>0.6</v>
      </c>
      <c r="I14" s="14">
        <f>基礎データ!J373</f>
        <v>0.1</v>
      </c>
      <c r="J14" s="14">
        <f>基礎データ!K373</f>
        <v>0</v>
      </c>
      <c r="K14" s="14">
        <f>基礎データ!L373</f>
        <v>8</v>
      </c>
      <c r="L14" s="14">
        <f>基礎データ!M373</f>
        <v>2.0320000000000001E-2</v>
      </c>
      <c r="M14" s="14">
        <f>基礎データ!N373</f>
        <v>0</v>
      </c>
      <c r="N14" s="14">
        <f>基礎データ!O373</f>
        <v>0</v>
      </c>
      <c r="O14" s="14">
        <f>基礎データ!P373</f>
        <v>0</v>
      </c>
      <c r="P14" s="14">
        <f>基礎データ!Q373</f>
        <v>0</v>
      </c>
      <c r="Q14" s="14">
        <f>基礎データ!R373</f>
        <v>100</v>
      </c>
      <c r="R14" s="19">
        <f>基礎データ!S373</f>
        <v>8.6088888888888793</v>
      </c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72"/>
    </row>
    <row r="16" spans="1:18" ht="18" customHeight="1">
      <c r="A16" s="205"/>
      <c r="B16" s="9"/>
      <c r="C16" s="23"/>
      <c r="D16" s="23"/>
      <c r="E16" s="1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644</v>
      </c>
      <c r="F20" s="47">
        <f t="shared" ref="F20:P20" si="1">SUM(F12:F19)</f>
        <v>27.68</v>
      </c>
      <c r="G20" s="46">
        <f t="shared" si="1"/>
        <v>18.98</v>
      </c>
      <c r="H20" s="46">
        <f t="shared" si="1"/>
        <v>17.100000000000001</v>
      </c>
      <c r="I20" s="46">
        <f t="shared" si="1"/>
        <v>7.9799999999999995</v>
      </c>
      <c r="J20" s="46">
        <f t="shared" si="1"/>
        <v>67.95</v>
      </c>
      <c r="K20" s="46">
        <f>SUM(K12:K19)</f>
        <v>3489.01</v>
      </c>
      <c r="L20" s="62">
        <f>SUM(L12:L19)</f>
        <v>9.0003200000000003</v>
      </c>
      <c r="M20" s="46">
        <f t="shared" si="1"/>
        <v>436.15</v>
      </c>
      <c r="N20" s="47">
        <f t="shared" si="1"/>
        <v>54.83</v>
      </c>
      <c r="O20" s="46">
        <f t="shared" si="1"/>
        <v>234.66</v>
      </c>
      <c r="P20" s="62">
        <f t="shared" si="1"/>
        <v>1.32</v>
      </c>
      <c r="Q20" s="62">
        <f>SUM(Q12:Q19)</f>
        <v>276.96699999999998</v>
      </c>
      <c r="R20" s="57">
        <f>SUM(R12:R19)</f>
        <v>239.27555555555548</v>
      </c>
    </row>
    <row r="21" spans="1:18" ht="18" customHeight="1">
      <c r="A21" s="207" t="s">
        <v>3</v>
      </c>
      <c r="B21" s="7" t="str">
        <f>基礎データ!B2</f>
        <v>ご飯　200g</v>
      </c>
      <c r="C21" s="40">
        <v>1</v>
      </c>
      <c r="D21" s="40"/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基礎データ!B237</f>
        <v>さんまの開き</v>
      </c>
      <c r="C22" s="23"/>
      <c r="D22" s="23"/>
      <c r="E22" s="16">
        <f>基礎データ!F237</f>
        <v>235</v>
      </c>
      <c r="F22" s="14">
        <f>基礎データ!G237</f>
        <v>17.399999999999999</v>
      </c>
      <c r="G22" s="14">
        <f>基礎データ!H237</f>
        <v>17.100000000000001</v>
      </c>
      <c r="H22" s="14">
        <f>基礎データ!I237</f>
        <v>0</v>
      </c>
      <c r="I22" s="14">
        <f>基礎データ!J237</f>
        <v>0</v>
      </c>
      <c r="J22" s="14">
        <f>基礎データ!K237</f>
        <v>0.1</v>
      </c>
      <c r="K22" s="14">
        <f>基礎データ!L237</f>
        <v>450</v>
      </c>
      <c r="L22" s="14">
        <f>基礎データ!M237</f>
        <v>1.2</v>
      </c>
      <c r="M22" s="14">
        <f>基礎データ!N237</f>
        <v>234</v>
      </c>
      <c r="N22" s="14">
        <f>基礎データ!O237</f>
        <v>54</v>
      </c>
      <c r="O22" s="14">
        <f>基礎データ!P237</f>
        <v>126</v>
      </c>
      <c r="P22" s="14">
        <f>基礎データ!Q237</f>
        <v>1</v>
      </c>
      <c r="Q22" s="14">
        <f>基礎データ!R237</f>
        <v>53.7</v>
      </c>
      <c r="R22" s="19">
        <f>基礎データ!S237</f>
        <v>0</v>
      </c>
    </row>
    <row r="23" spans="1:18" ht="18" customHeight="1">
      <c r="A23" s="205"/>
      <c r="B23" s="10" t="str">
        <f>基礎データ!B353</f>
        <v>やさい揚げ国野菜4枚入り（1枚）</v>
      </c>
      <c r="C23" s="23"/>
      <c r="D23" s="23"/>
      <c r="E23" s="16">
        <f>基礎データ!F353*2</f>
        <v>132</v>
      </c>
      <c r="F23" s="14">
        <f>基礎データ!G353*2</f>
        <v>6.2</v>
      </c>
      <c r="G23" s="14">
        <f>基礎データ!H353*2</f>
        <v>4.4000000000000004</v>
      </c>
      <c r="H23" s="14">
        <f>基礎データ!I353*2</f>
        <v>16.2</v>
      </c>
      <c r="I23" s="14">
        <f>基礎データ!J353*2</f>
        <v>1</v>
      </c>
      <c r="J23" s="14">
        <f>基礎データ!K353*2</f>
        <v>0</v>
      </c>
      <c r="K23" s="14">
        <f>基礎データ!L353*2</f>
        <v>660</v>
      </c>
      <c r="L23" s="14">
        <f>基礎データ!M353*2</f>
        <v>1.6</v>
      </c>
      <c r="M23" s="14">
        <f>基礎データ!N353*2</f>
        <v>0</v>
      </c>
      <c r="N23" s="14">
        <f>基礎データ!O353*2</f>
        <v>0</v>
      </c>
      <c r="O23" s="14">
        <f>基礎データ!P353*2</f>
        <v>0</v>
      </c>
      <c r="P23" s="14">
        <f>基礎データ!Q353*2</f>
        <v>0</v>
      </c>
      <c r="Q23" s="14">
        <f>基礎データ!R353*2</f>
        <v>0</v>
      </c>
      <c r="R23" s="19">
        <f>基礎データ!S353*2</f>
        <v>89</v>
      </c>
    </row>
    <row r="24" spans="1:18" ht="18" customHeight="1">
      <c r="A24" s="205"/>
      <c r="B24" s="10" t="str">
        <f>基礎データ!B368</f>
        <v>緑茶ティーバッグ　2g×40入</v>
      </c>
      <c r="C24" s="23"/>
      <c r="D24" s="23"/>
      <c r="E24" s="32">
        <f>基礎データ!F368</f>
        <v>1</v>
      </c>
      <c r="F24" s="33">
        <f>基礎データ!G368</f>
        <v>0</v>
      </c>
      <c r="G24" s="33">
        <f>基礎データ!H368</f>
        <v>0.2</v>
      </c>
      <c r="H24" s="33">
        <f>基礎データ!I368</f>
        <v>0</v>
      </c>
      <c r="I24" s="33">
        <f>基礎データ!J368</f>
        <v>0</v>
      </c>
      <c r="J24" s="33">
        <f>基礎データ!K368</f>
        <v>0</v>
      </c>
      <c r="K24" s="33">
        <f>基礎データ!L368</f>
        <v>2</v>
      </c>
      <c r="L24" s="33">
        <f>基礎データ!M368</f>
        <v>0</v>
      </c>
      <c r="M24" s="33">
        <f>基礎データ!N368</f>
        <v>0</v>
      </c>
      <c r="N24" s="33">
        <f>基礎データ!O368</f>
        <v>0</v>
      </c>
      <c r="O24" s="33">
        <f>基礎データ!P368</f>
        <v>0</v>
      </c>
      <c r="P24" s="33">
        <f>基礎データ!Q368</f>
        <v>0</v>
      </c>
      <c r="Q24" s="33">
        <f>基礎データ!R368</f>
        <v>100</v>
      </c>
      <c r="R24" s="72">
        <f>基礎データ!S368</f>
        <v>4.95</v>
      </c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704</v>
      </c>
      <c r="F29" s="28">
        <f t="shared" ref="F29:P29" si="2">SUM(F21:F28)</f>
        <v>28.599999999999998</v>
      </c>
      <c r="G29" s="13">
        <f t="shared" si="2"/>
        <v>22.3</v>
      </c>
      <c r="H29" s="13">
        <f t="shared" si="2"/>
        <v>16.2</v>
      </c>
      <c r="I29" s="13">
        <f t="shared" si="2"/>
        <v>1</v>
      </c>
      <c r="J29" s="13">
        <f t="shared" si="2"/>
        <v>74.3</v>
      </c>
      <c r="K29" s="13">
        <f>SUM(K21:K28)</f>
        <v>1114</v>
      </c>
      <c r="L29" s="24">
        <f>SUM(L21:L28)</f>
        <v>2.8200000000000003</v>
      </c>
      <c r="M29" s="13">
        <f t="shared" si="2"/>
        <v>292</v>
      </c>
      <c r="N29" s="28">
        <f t="shared" si="2"/>
        <v>60</v>
      </c>
      <c r="O29" s="13">
        <f t="shared" si="2"/>
        <v>194</v>
      </c>
      <c r="P29" s="24">
        <f t="shared" si="2"/>
        <v>1.2</v>
      </c>
      <c r="Q29" s="24">
        <f>SUM(Q21:Q28)</f>
        <v>283.7</v>
      </c>
      <c r="R29" s="57">
        <f>SUM(R21:R28)</f>
        <v>131.447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1626.7</v>
      </c>
      <c r="F30" s="29">
        <f t="shared" ref="F30:P30" si="3">F11+F20+F29</f>
        <v>66.134999999999991</v>
      </c>
      <c r="G30" s="6">
        <f t="shared" si="3"/>
        <v>47.616</v>
      </c>
      <c r="H30" s="6">
        <f t="shared" si="3"/>
        <v>76.100000000000009</v>
      </c>
      <c r="I30" s="6">
        <f t="shared" si="3"/>
        <v>11.28</v>
      </c>
      <c r="J30" s="6">
        <f t="shared" si="3"/>
        <v>186.25799999999998</v>
      </c>
      <c r="K30" s="6">
        <f>K11+K20+K29</f>
        <v>5110.402</v>
      </c>
      <c r="L30" s="25">
        <f>L11+L20+L29</f>
        <v>13.144870000000001</v>
      </c>
      <c r="M30" s="6">
        <f t="shared" si="3"/>
        <v>877.25</v>
      </c>
      <c r="N30" s="29">
        <f t="shared" si="3"/>
        <v>186.25</v>
      </c>
      <c r="O30" s="6">
        <f t="shared" si="3"/>
        <v>541.67599999999993</v>
      </c>
      <c r="P30" s="25">
        <f t="shared" si="3"/>
        <v>3.06</v>
      </c>
      <c r="Q30" s="25">
        <f>Q11+Q20+Q29</f>
        <v>686.88699999999994</v>
      </c>
      <c r="R30" s="58">
        <f>R11+R20+R29</f>
        <v>405.48144444444438</v>
      </c>
    </row>
  </sheetData>
  <mergeCells count="7">
    <mergeCell ref="A30:B30"/>
    <mergeCell ref="O1:P1"/>
    <mergeCell ref="K1:L1"/>
    <mergeCell ref="A2:B2"/>
    <mergeCell ref="A3:A11"/>
    <mergeCell ref="A12:A20"/>
    <mergeCell ref="A21:A29"/>
  </mergeCells>
  <phoneticPr fontId="1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49.25" style="11" customWidth="1"/>
    <col min="3" max="3" width="7.625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41972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>
        <v>80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基礎データ!B42</f>
        <v>レーズンバターロール</v>
      </c>
      <c r="C3" s="40">
        <v>2</v>
      </c>
      <c r="D3" s="40">
        <v>2</v>
      </c>
      <c r="E3" s="42">
        <f>基礎データ!F42*2</f>
        <v>276</v>
      </c>
      <c r="F3" s="39">
        <f>基礎データ!G42*2</f>
        <v>5.2</v>
      </c>
      <c r="G3" s="39">
        <f>基礎データ!H42*2</f>
        <v>14.2</v>
      </c>
      <c r="H3" s="39">
        <f>基礎データ!I42*2</f>
        <v>31</v>
      </c>
      <c r="I3" s="39">
        <f>基礎データ!J42*2</f>
        <v>1.2</v>
      </c>
      <c r="J3" s="39">
        <f>基礎データ!K42*2</f>
        <v>0</v>
      </c>
      <c r="K3" s="39">
        <f>基礎データ!L42*2</f>
        <v>258</v>
      </c>
      <c r="L3" s="39">
        <f>基礎データ!M42*2</f>
        <v>0.6</v>
      </c>
      <c r="M3" s="39">
        <f>基礎データ!N42*2</f>
        <v>0</v>
      </c>
      <c r="N3" s="39">
        <f>基礎データ!O42*2</f>
        <v>0</v>
      </c>
      <c r="O3" s="39">
        <f>基礎データ!P42*2</f>
        <v>0</v>
      </c>
      <c r="P3" s="39">
        <f>基礎データ!Q42*2</f>
        <v>0</v>
      </c>
      <c r="Q3" s="39">
        <f>基礎データ!R42*2</f>
        <v>0</v>
      </c>
      <c r="R3" s="42">
        <f>基礎データ!S42*2</f>
        <v>42.6666666666666</v>
      </c>
    </row>
    <row r="4" spans="1:18" ht="18" customHeight="1">
      <c r="A4" s="205"/>
      <c r="B4" s="10" t="str">
        <f>基礎データ!B228</f>
        <v>特級ポークあらびきウインナー254g</v>
      </c>
      <c r="C4" s="23"/>
      <c r="D4" s="23">
        <v>2</v>
      </c>
      <c r="E4" s="16">
        <f>基礎データ!F228*2</f>
        <v>35.799999999999997</v>
      </c>
      <c r="F4" s="14">
        <f>基礎データ!G228*2</f>
        <v>4</v>
      </c>
      <c r="G4" s="14">
        <f>基礎データ!H228*2</f>
        <v>5.15</v>
      </c>
      <c r="H4" s="14">
        <f>基礎データ!I228*2</f>
        <v>1.125</v>
      </c>
      <c r="I4" s="14">
        <f>基礎データ!J228*2</f>
        <v>0.1</v>
      </c>
      <c r="J4" s="14">
        <f>基礎データ!K228*2</f>
        <v>0</v>
      </c>
      <c r="K4" s="14">
        <f>基礎データ!L228*2</f>
        <v>133.5</v>
      </c>
      <c r="L4" s="14">
        <f>基礎データ!M228*2</f>
        <v>0.35</v>
      </c>
      <c r="M4" s="14">
        <f>基礎データ!N228*2</f>
        <v>0</v>
      </c>
      <c r="N4" s="14">
        <f>基礎データ!O228*2</f>
        <v>0</v>
      </c>
      <c r="O4" s="14">
        <f>基礎データ!P228*2</f>
        <v>0</v>
      </c>
      <c r="P4" s="14">
        <f>基礎データ!Q228*2</f>
        <v>0</v>
      </c>
      <c r="Q4" s="14">
        <f>基礎データ!R228*2</f>
        <v>0</v>
      </c>
      <c r="R4" s="16">
        <f>基礎データ!S228*2</f>
        <v>71.599999999999994</v>
      </c>
    </row>
    <row r="5" spans="1:18" ht="18" customHeight="1">
      <c r="A5" s="205"/>
      <c r="B5" s="10" t="str">
        <f>基礎データ!B368</f>
        <v>緑茶ティーバッグ　2g×40入</v>
      </c>
      <c r="C5" s="23"/>
      <c r="D5" s="23"/>
      <c r="E5" s="16">
        <f>基礎データ!F369</f>
        <v>1</v>
      </c>
      <c r="F5" s="14">
        <f>基礎データ!G369</f>
        <v>0</v>
      </c>
      <c r="G5" s="14">
        <f>基礎データ!H369</f>
        <v>0.2</v>
      </c>
      <c r="H5" s="14">
        <f>基礎データ!I369</f>
        <v>0</v>
      </c>
      <c r="I5" s="14">
        <f>基礎データ!J369</f>
        <v>0</v>
      </c>
      <c r="J5" s="14">
        <f>基礎データ!K369</f>
        <v>0</v>
      </c>
      <c r="K5" s="14">
        <f>基礎データ!L369</f>
        <v>2</v>
      </c>
      <c r="L5" s="14">
        <f>基礎データ!M369</f>
        <v>0</v>
      </c>
      <c r="M5" s="14">
        <f>基礎データ!N369</f>
        <v>0</v>
      </c>
      <c r="N5" s="14">
        <f>基礎データ!O369</f>
        <v>0</v>
      </c>
      <c r="O5" s="14">
        <f>基礎データ!P369</f>
        <v>0</v>
      </c>
      <c r="P5" s="14">
        <f>基礎データ!Q369</f>
        <v>0</v>
      </c>
      <c r="Q5" s="14">
        <f>基礎データ!R369</f>
        <v>100</v>
      </c>
      <c r="R5" s="16">
        <f>基礎データ!S369</f>
        <v>4.95</v>
      </c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48"/>
      <c r="M6" s="33"/>
      <c r="N6" s="33"/>
      <c r="O6" s="33"/>
      <c r="P6" s="48"/>
      <c r="Q6" s="48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312.8</v>
      </c>
      <c r="F11" s="38">
        <f t="shared" ref="F11:P11" si="0">SUM(F3:F10)</f>
        <v>9.1999999999999993</v>
      </c>
      <c r="G11" s="36">
        <f t="shared" si="0"/>
        <v>19.55</v>
      </c>
      <c r="H11" s="36">
        <f t="shared" si="0"/>
        <v>32.125</v>
      </c>
      <c r="I11" s="36">
        <f t="shared" si="0"/>
        <v>1.3</v>
      </c>
      <c r="J11" s="36">
        <f t="shared" si="0"/>
        <v>0</v>
      </c>
      <c r="K11" s="36">
        <f>SUM(K3:K10)</f>
        <v>393.5</v>
      </c>
      <c r="L11" s="37">
        <f>SUM(L3:L10)</f>
        <v>0.95</v>
      </c>
      <c r="M11" s="36">
        <f t="shared" si="0"/>
        <v>0</v>
      </c>
      <c r="N11" s="38">
        <f t="shared" si="0"/>
        <v>0</v>
      </c>
      <c r="O11" s="36">
        <f t="shared" si="0"/>
        <v>0</v>
      </c>
      <c r="P11" s="37">
        <f t="shared" si="0"/>
        <v>0</v>
      </c>
      <c r="Q11" s="37">
        <f>SUM(Q3:Q10)</f>
        <v>100</v>
      </c>
      <c r="R11" s="57">
        <f>SUM(R3:R10)</f>
        <v>119.2166666666666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18">
        <f>基礎データ!S2</f>
        <v>37.497</v>
      </c>
    </row>
    <row r="13" spans="1:18" ht="18" customHeight="1">
      <c r="A13" s="205"/>
      <c r="B13" s="9" t="str">
        <f>基礎データ!B208</f>
        <v>豚肉小間切れ(100g)</v>
      </c>
      <c r="C13" s="23"/>
      <c r="D13" s="23"/>
      <c r="E13" s="16">
        <f>基礎データ!F208/2</f>
        <v>193</v>
      </c>
      <c r="F13" s="14">
        <f>基礎データ!G208/2</f>
        <v>7.1</v>
      </c>
      <c r="G13" s="14">
        <f>基礎データ!H208/2</f>
        <v>17.3</v>
      </c>
      <c r="H13" s="14">
        <f>基礎データ!I208/2</f>
        <v>0</v>
      </c>
      <c r="I13" s="14">
        <f>基礎データ!J208/2</f>
        <v>0</v>
      </c>
      <c r="J13" s="14">
        <f>基礎データ!K208/2</f>
        <v>0.05</v>
      </c>
      <c r="K13" s="14">
        <f>基礎データ!L208/2</f>
        <v>23.5</v>
      </c>
      <c r="L13" s="14">
        <f>基礎データ!M208/2</f>
        <v>0.05</v>
      </c>
      <c r="M13" s="14">
        <f>基礎データ!N208/2</f>
        <v>125</v>
      </c>
      <c r="N13" s="14">
        <f>基礎データ!O208/2</f>
        <v>1.5</v>
      </c>
      <c r="O13" s="14">
        <f>基礎データ!P208/2</f>
        <v>70</v>
      </c>
      <c r="P13" s="14">
        <f>基礎データ!Q208/2</f>
        <v>0.3</v>
      </c>
      <c r="Q13" s="14">
        <f>基礎データ!R208/2</f>
        <v>96.5</v>
      </c>
      <c r="R13" s="16">
        <f>基礎データ!S208/2</f>
        <v>79</v>
      </c>
    </row>
    <row r="14" spans="1:18" ht="18" customHeight="1">
      <c r="A14" s="205"/>
      <c r="B14" s="9" t="str">
        <f>基礎データ!B277</f>
        <v>キャベツ(100g)</v>
      </c>
      <c r="C14" s="23"/>
      <c r="D14" s="23"/>
      <c r="E14" s="16">
        <f>基礎データ!F277</f>
        <v>23</v>
      </c>
      <c r="F14" s="14">
        <f>基礎データ!G277</f>
        <v>1.3</v>
      </c>
      <c r="G14" s="14">
        <f>基礎データ!H277</f>
        <v>0.2</v>
      </c>
      <c r="H14" s="14">
        <f>基礎データ!I277</f>
        <v>0</v>
      </c>
      <c r="I14" s="14">
        <f>基礎データ!J277</f>
        <v>1.8</v>
      </c>
      <c r="J14" s="14">
        <f>基礎データ!K277</f>
        <v>5.2</v>
      </c>
      <c r="K14" s="14">
        <f>基礎データ!L277</f>
        <v>5</v>
      </c>
      <c r="L14" s="14">
        <f>基礎データ!M277</f>
        <v>1.2699999999999999E-2</v>
      </c>
      <c r="M14" s="14">
        <f>基礎データ!N277</f>
        <v>200</v>
      </c>
      <c r="N14" s="14">
        <f>基礎データ!O277</f>
        <v>43</v>
      </c>
      <c r="O14" s="14">
        <f>基礎データ!P277</f>
        <v>27</v>
      </c>
      <c r="P14" s="14">
        <f>基礎データ!Q277</f>
        <v>0.3</v>
      </c>
      <c r="Q14" s="14">
        <f>基礎データ!R277</f>
        <v>92.7</v>
      </c>
      <c r="R14" s="16">
        <f>基礎データ!S277</f>
        <v>15.9</v>
      </c>
    </row>
    <row r="15" spans="1:18" ht="18" customHeight="1">
      <c r="A15" s="205"/>
      <c r="B15" s="10" t="str">
        <f>基礎データ!B104</f>
        <v>ベーコンピザ</v>
      </c>
      <c r="C15" s="23"/>
      <c r="D15" s="23"/>
      <c r="E15" s="32">
        <f>基礎データ!F104/2</f>
        <v>229</v>
      </c>
      <c r="F15" s="33">
        <f>基礎データ!G104/2</f>
        <v>9.6999999999999993</v>
      </c>
      <c r="G15" s="33">
        <f>基礎データ!H104/2</f>
        <v>8.65</v>
      </c>
      <c r="H15" s="33">
        <f>基礎データ!I104/2</f>
        <v>0</v>
      </c>
      <c r="I15" s="33">
        <f>基礎データ!J104/2</f>
        <v>0</v>
      </c>
      <c r="J15" s="33">
        <f>基礎データ!K104/2</f>
        <v>31.4</v>
      </c>
      <c r="K15" s="33">
        <f>基礎データ!L104/2</f>
        <v>355.5</v>
      </c>
      <c r="L15" s="33">
        <f>基礎データ!M104/2</f>
        <v>0.9</v>
      </c>
      <c r="M15" s="33">
        <f>基礎データ!N104/2</f>
        <v>0</v>
      </c>
      <c r="N15" s="33">
        <f>基礎データ!O104/2</f>
        <v>0</v>
      </c>
      <c r="O15" s="33">
        <f>基礎データ!P104/2</f>
        <v>0</v>
      </c>
      <c r="P15" s="33">
        <f>基礎データ!Q104/2</f>
        <v>0</v>
      </c>
      <c r="Q15" s="33">
        <f>基礎データ!R104/2</f>
        <v>0</v>
      </c>
      <c r="R15" s="32">
        <f>基礎データ!S104/2</f>
        <v>144.5</v>
      </c>
    </row>
    <row r="16" spans="1:18" ht="18" customHeight="1">
      <c r="A16" s="205"/>
      <c r="B16" s="9" t="str">
        <f>基礎データ!B368</f>
        <v>緑茶ティーバッグ　2g×40入</v>
      </c>
      <c r="C16" s="23"/>
      <c r="D16" s="23"/>
      <c r="E16" s="16">
        <f>基礎データ!F369</f>
        <v>1</v>
      </c>
      <c r="F16" s="14">
        <f>基礎データ!G369</f>
        <v>0</v>
      </c>
      <c r="G16" s="14">
        <f>基礎データ!H369</f>
        <v>0.2</v>
      </c>
      <c r="H16" s="14">
        <f>基礎データ!I369</f>
        <v>0</v>
      </c>
      <c r="I16" s="14">
        <f>基礎データ!J369</f>
        <v>0</v>
      </c>
      <c r="J16" s="14">
        <f>基礎データ!K369</f>
        <v>0</v>
      </c>
      <c r="K16" s="14">
        <f>基礎データ!L369</f>
        <v>2</v>
      </c>
      <c r="L16" s="14">
        <f>基礎データ!M369</f>
        <v>0</v>
      </c>
      <c r="M16" s="14">
        <f>基礎データ!N369</f>
        <v>0</v>
      </c>
      <c r="N16" s="14">
        <f>基礎データ!O369</f>
        <v>0</v>
      </c>
      <c r="O16" s="14">
        <f>基礎データ!P369</f>
        <v>0</v>
      </c>
      <c r="P16" s="14">
        <f>基礎データ!Q369</f>
        <v>0</v>
      </c>
      <c r="Q16" s="14">
        <f>基礎データ!R369</f>
        <v>100</v>
      </c>
      <c r="R16" s="16">
        <f>基礎データ!S369</f>
        <v>4.95</v>
      </c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782</v>
      </c>
      <c r="F20" s="47">
        <f t="shared" ref="F20:P20" si="1">SUM(F12:F19)</f>
        <v>23.1</v>
      </c>
      <c r="G20" s="46">
        <f t="shared" si="1"/>
        <v>26.95</v>
      </c>
      <c r="H20" s="46">
        <f t="shared" si="1"/>
        <v>0</v>
      </c>
      <c r="I20" s="46">
        <f t="shared" si="1"/>
        <v>1.8</v>
      </c>
      <c r="J20" s="46">
        <f t="shared" si="1"/>
        <v>110.85</v>
      </c>
      <c r="K20" s="46">
        <f>SUM(K12:K19)</f>
        <v>388</v>
      </c>
      <c r="L20" s="62">
        <f>SUM(L12:L19)</f>
        <v>0.98270000000000002</v>
      </c>
      <c r="M20" s="46">
        <f t="shared" si="1"/>
        <v>383</v>
      </c>
      <c r="N20" s="47">
        <f t="shared" si="1"/>
        <v>50.5</v>
      </c>
      <c r="O20" s="46">
        <f t="shared" si="1"/>
        <v>165</v>
      </c>
      <c r="P20" s="62">
        <f t="shared" si="1"/>
        <v>0.8</v>
      </c>
      <c r="Q20" s="62">
        <f>SUM(Q12:Q19)</f>
        <v>419.2</v>
      </c>
      <c r="R20" s="57">
        <f>SUM(R12:R19)</f>
        <v>281.84699999999998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18">
        <f>基礎データ!S2</f>
        <v>37.497</v>
      </c>
    </row>
    <row r="22" spans="1:18" ht="18" customHeight="1">
      <c r="A22" s="205"/>
      <c r="B22" s="9" t="str">
        <f>基礎データ!B237</f>
        <v>さんまの開き</v>
      </c>
      <c r="C22" s="23"/>
      <c r="D22" s="23"/>
      <c r="E22" s="16">
        <f>基礎データ!F237</f>
        <v>235</v>
      </c>
      <c r="F22" s="14">
        <f>基礎データ!G237</f>
        <v>17.399999999999999</v>
      </c>
      <c r="G22" s="14">
        <f>基礎データ!H237</f>
        <v>17.100000000000001</v>
      </c>
      <c r="H22" s="14">
        <f>基礎データ!I237</f>
        <v>0</v>
      </c>
      <c r="I22" s="14">
        <f>基礎データ!J237</f>
        <v>0</v>
      </c>
      <c r="J22" s="14">
        <f>基礎データ!K237</f>
        <v>0.1</v>
      </c>
      <c r="K22" s="14">
        <f>基礎データ!L237</f>
        <v>450</v>
      </c>
      <c r="L22" s="14">
        <f>基礎データ!M237</f>
        <v>1.2</v>
      </c>
      <c r="M22" s="14">
        <f>基礎データ!N237</f>
        <v>234</v>
      </c>
      <c r="N22" s="14">
        <f>基礎データ!O237</f>
        <v>54</v>
      </c>
      <c r="O22" s="14">
        <f>基礎データ!P237</f>
        <v>126</v>
      </c>
      <c r="P22" s="14">
        <f>基礎データ!Q237</f>
        <v>1</v>
      </c>
      <c r="Q22" s="14">
        <f>基礎データ!R237</f>
        <v>53.7</v>
      </c>
      <c r="R22" s="16">
        <f>基礎データ!S237</f>
        <v>0</v>
      </c>
    </row>
    <row r="23" spans="1:18" ht="18" customHeight="1">
      <c r="A23" s="205"/>
      <c r="B23" s="10"/>
      <c r="C23" s="23"/>
      <c r="D23" s="23"/>
      <c r="E23" s="16"/>
      <c r="F23" s="14"/>
      <c r="G23" s="14"/>
      <c r="H23" s="14"/>
      <c r="I23" s="14"/>
      <c r="J23" s="14"/>
      <c r="K23" s="14"/>
      <c r="L23" s="22"/>
      <c r="M23" s="14"/>
      <c r="N23" s="14"/>
      <c r="O23" s="14"/>
      <c r="P23" s="22"/>
      <c r="Q23" s="22"/>
      <c r="R23" s="19"/>
    </row>
    <row r="24" spans="1:18" ht="18" customHeight="1">
      <c r="A24" s="205"/>
      <c r="B24" s="10"/>
      <c r="C24" s="23"/>
      <c r="D24" s="23"/>
      <c r="E24" s="32"/>
      <c r="F24" s="44"/>
      <c r="G24" s="33"/>
      <c r="H24" s="33"/>
      <c r="I24" s="33"/>
      <c r="J24" s="33"/>
      <c r="K24" s="33"/>
      <c r="L24" s="48"/>
      <c r="M24" s="33"/>
      <c r="N24" s="33"/>
      <c r="O24" s="33"/>
      <c r="P24" s="48"/>
      <c r="Q24" s="48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571</v>
      </c>
      <c r="F29" s="28">
        <f t="shared" ref="F29:P29" si="2">SUM(F21:F28)</f>
        <v>22.4</v>
      </c>
      <c r="G29" s="13">
        <f t="shared" si="2"/>
        <v>17.700000000000003</v>
      </c>
      <c r="H29" s="13">
        <f t="shared" si="2"/>
        <v>0</v>
      </c>
      <c r="I29" s="13">
        <f t="shared" si="2"/>
        <v>0</v>
      </c>
      <c r="J29" s="13">
        <f t="shared" si="2"/>
        <v>74.3</v>
      </c>
      <c r="K29" s="13">
        <f>SUM(K21:K28)</f>
        <v>452</v>
      </c>
      <c r="L29" s="24">
        <f>SUM(L21:L28)</f>
        <v>1.22</v>
      </c>
      <c r="M29" s="13">
        <f t="shared" si="2"/>
        <v>292</v>
      </c>
      <c r="N29" s="28">
        <f t="shared" si="2"/>
        <v>60</v>
      </c>
      <c r="O29" s="13">
        <f t="shared" si="2"/>
        <v>194</v>
      </c>
      <c r="P29" s="24">
        <f t="shared" si="2"/>
        <v>1.2</v>
      </c>
      <c r="Q29" s="24">
        <f>SUM(Q21:Q28)</f>
        <v>183.7</v>
      </c>
      <c r="R29" s="57">
        <f>SUM(R21:R28)</f>
        <v>37.497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1665.8</v>
      </c>
      <c r="F30" s="29">
        <f t="shared" ref="F30:P30" si="3">F11+F20+F29</f>
        <v>54.699999999999996</v>
      </c>
      <c r="G30" s="6">
        <f t="shared" si="3"/>
        <v>64.2</v>
      </c>
      <c r="H30" s="6">
        <f t="shared" si="3"/>
        <v>32.125</v>
      </c>
      <c r="I30" s="6">
        <f t="shared" si="3"/>
        <v>3.1</v>
      </c>
      <c r="J30" s="6">
        <f t="shared" si="3"/>
        <v>185.14999999999998</v>
      </c>
      <c r="K30" s="6">
        <f>K11+K20+K29</f>
        <v>1233.5</v>
      </c>
      <c r="L30" s="25">
        <f>L11+L20+L29</f>
        <v>3.1527000000000003</v>
      </c>
      <c r="M30" s="6">
        <f t="shared" si="3"/>
        <v>675</v>
      </c>
      <c r="N30" s="29">
        <f t="shared" si="3"/>
        <v>110.5</v>
      </c>
      <c r="O30" s="6">
        <f t="shared" si="3"/>
        <v>359</v>
      </c>
      <c r="P30" s="25">
        <f t="shared" si="3"/>
        <v>2</v>
      </c>
      <c r="Q30" s="25">
        <f>Q11+Q20+Q29</f>
        <v>702.90000000000009</v>
      </c>
      <c r="R30" s="58">
        <f>R11+R20+R29</f>
        <v>438.56066666666658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42.75" style="11" customWidth="1"/>
    <col min="3" max="3" width="7.625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41973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基礎データ!B5</f>
        <v>食パン　1/8</v>
      </c>
      <c r="C3" s="40">
        <v>2</v>
      </c>
      <c r="D3" s="40">
        <v>2</v>
      </c>
      <c r="E3" s="42">
        <f>基礎データ!F5*2</f>
        <v>230</v>
      </c>
      <c r="F3" s="39">
        <f>基礎データ!G5*2</f>
        <v>8</v>
      </c>
      <c r="G3" s="39">
        <f>基礎データ!H5*2</f>
        <v>2.8</v>
      </c>
      <c r="H3" s="39">
        <f>基礎データ!I5*2</f>
        <v>42.2</v>
      </c>
      <c r="I3" s="39">
        <f>基礎データ!J5*2</f>
        <v>2.2000000000000002</v>
      </c>
      <c r="J3" s="39">
        <f>基礎データ!K5*2</f>
        <v>42.03</v>
      </c>
      <c r="K3" s="39">
        <f>基礎データ!L5*2</f>
        <v>458</v>
      </c>
      <c r="L3" s="39">
        <f>基礎データ!M5*2</f>
        <v>1.2</v>
      </c>
      <c r="M3" s="39">
        <f>基礎データ!N5*2</f>
        <v>87.3</v>
      </c>
      <c r="N3" s="39">
        <f>基礎データ!O5*2</f>
        <v>26.1</v>
      </c>
      <c r="O3" s="39">
        <f>基礎データ!P5*2</f>
        <v>74.7</v>
      </c>
      <c r="P3" s="39">
        <f>基礎データ!Q5*2</f>
        <v>0.54</v>
      </c>
      <c r="Q3" s="39">
        <f>基礎データ!R5*2</f>
        <v>26.22</v>
      </c>
      <c r="R3" s="42">
        <f>基礎データ!S5*2</f>
        <v>18.25</v>
      </c>
    </row>
    <row r="4" spans="1:18" ht="18" customHeight="1">
      <c r="A4" s="205"/>
      <c r="B4" s="10" t="str">
        <f>基礎データ!B99</f>
        <v>キャノーラソフトカロリー1/2</v>
      </c>
      <c r="C4" s="23"/>
      <c r="D4" s="23">
        <v>0.1</v>
      </c>
      <c r="E4" s="16">
        <f>基礎データ!F99/10</f>
        <v>34.200000000000003</v>
      </c>
      <c r="F4" s="14">
        <f>基礎データ!G99/10</f>
        <v>0.19</v>
      </c>
      <c r="G4" s="14">
        <f>基礎データ!H99/10</f>
        <v>3.94</v>
      </c>
      <c r="H4" s="14">
        <f>基礎データ!I99/10</f>
        <v>0</v>
      </c>
      <c r="I4" s="14">
        <f>基礎データ!J99/10</f>
        <v>0</v>
      </c>
      <c r="J4" s="14">
        <f>基礎データ!K99/10</f>
        <v>0</v>
      </c>
      <c r="K4" s="14">
        <f>基礎データ!L99/10</f>
        <v>49</v>
      </c>
      <c r="L4" s="14">
        <f>基礎データ!M99/10</f>
        <v>0.12445999999999999</v>
      </c>
      <c r="M4" s="14">
        <f>基礎データ!N99/10</f>
        <v>0</v>
      </c>
      <c r="N4" s="14">
        <f>基礎データ!O99/10</f>
        <v>0</v>
      </c>
      <c r="O4" s="14">
        <f>基礎データ!P99/10</f>
        <v>0</v>
      </c>
      <c r="P4" s="14">
        <f>基礎データ!Q99/10</f>
        <v>0</v>
      </c>
      <c r="Q4" s="14">
        <f>基礎データ!R99/10</f>
        <v>0</v>
      </c>
      <c r="R4" s="16">
        <f>基礎データ!S99/10</f>
        <v>15.8</v>
      </c>
    </row>
    <row r="5" spans="1:18" ht="18" customHeight="1">
      <c r="A5" s="205"/>
      <c r="B5" s="10" t="str">
        <f>基礎データ!B207</f>
        <v>ベーコン　1枚</v>
      </c>
      <c r="C5" s="23"/>
      <c r="D5" s="23">
        <v>5</v>
      </c>
      <c r="E5" s="16">
        <f>基礎データ!F207*5</f>
        <v>345</v>
      </c>
      <c r="F5" s="14">
        <f>基礎データ!G207*5</f>
        <v>10.95</v>
      </c>
      <c r="G5" s="14">
        <f>基礎データ!H207*5</f>
        <v>33.25</v>
      </c>
      <c r="H5" s="14">
        <f>基礎データ!I207*5</f>
        <v>0</v>
      </c>
      <c r="I5" s="14">
        <f>基礎データ!J207*5</f>
        <v>0</v>
      </c>
      <c r="J5" s="14">
        <f>基礎データ!K207*5</f>
        <v>0.25</v>
      </c>
      <c r="K5" s="14">
        <f>基礎データ!L207*5</f>
        <v>680</v>
      </c>
      <c r="L5" s="14">
        <f>基礎データ!M207*5</f>
        <v>1.7000000000000002</v>
      </c>
      <c r="M5" s="14">
        <f>基礎データ!N207*5</f>
        <v>178.5</v>
      </c>
      <c r="N5" s="14">
        <f>基礎データ!O207*5</f>
        <v>5.0999999999999996</v>
      </c>
      <c r="O5" s="14">
        <f>基礎データ!P207*5</f>
        <v>195.5</v>
      </c>
      <c r="P5" s="14">
        <f>基礎データ!Q207*5</f>
        <v>0.5</v>
      </c>
      <c r="Q5" s="14">
        <f>基礎データ!R207*5</f>
        <v>38.25</v>
      </c>
      <c r="R5" s="16">
        <f>基礎データ!S207*5</f>
        <v>69</v>
      </c>
    </row>
    <row r="6" spans="1:18" ht="18" customHeight="1">
      <c r="A6" s="205"/>
      <c r="B6" s="9" t="str">
        <f>基礎データ!B368</f>
        <v>緑茶ティーバッグ　2g×40入</v>
      </c>
      <c r="C6" s="23"/>
      <c r="D6" s="23"/>
      <c r="E6" s="32">
        <f>基礎データ!F368</f>
        <v>1</v>
      </c>
      <c r="F6" s="33">
        <f>基礎データ!G368</f>
        <v>0</v>
      </c>
      <c r="G6" s="33">
        <f>基礎データ!H368</f>
        <v>0.2</v>
      </c>
      <c r="H6" s="33">
        <f>基礎データ!I368</f>
        <v>0</v>
      </c>
      <c r="I6" s="33">
        <f>基礎データ!J368</f>
        <v>0</v>
      </c>
      <c r="J6" s="33">
        <f>基礎データ!K368</f>
        <v>0</v>
      </c>
      <c r="K6" s="33">
        <f>基礎データ!L368</f>
        <v>2</v>
      </c>
      <c r="L6" s="33">
        <f>基礎データ!M368</f>
        <v>0</v>
      </c>
      <c r="M6" s="33">
        <f>基礎データ!N368</f>
        <v>0</v>
      </c>
      <c r="N6" s="33">
        <f>基礎データ!O368</f>
        <v>0</v>
      </c>
      <c r="O6" s="33">
        <f>基礎データ!P368</f>
        <v>0</v>
      </c>
      <c r="P6" s="33">
        <f>基礎データ!Q368</f>
        <v>0</v>
      </c>
      <c r="Q6" s="33">
        <f>基礎データ!R368</f>
        <v>100</v>
      </c>
      <c r="R6" s="32">
        <f>基礎データ!S368</f>
        <v>4.95</v>
      </c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610.20000000000005</v>
      </c>
      <c r="F11" s="38">
        <f t="shared" ref="F11:P11" si="0">SUM(F3:F10)</f>
        <v>19.14</v>
      </c>
      <c r="G11" s="36">
        <f t="shared" si="0"/>
        <v>40.190000000000005</v>
      </c>
      <c r="H11" s="36">
        <f t="shared" si="0"/>
        <v>42.2</v>
      </c>
      <c r="I11" s="36">
        <f t="shared" si="0"/>
        <v>2.2000000000000002</v>
      </c>
      <c r="J11" s="36">
        <f t="shared" si="0"/>
        <v>42.28</v>
      </c>
      <c r="K11" s="36">
        <f>SUM(K3:K10)</f>
        <v>1189</v>
      </c>
      <c r="L11" s="37">
        <f>SUM(L3:L10)</f>
        <v>3.0244600000000004</v>
      </c>
      <c r="M11" s="36">
        <f t="shared" si="0"/>
        <v>265.8</v>
      </c>
      <c r="N11" s="38">
        <f t="shared" si="0"/>
        <v>31.200000000000003</v>
      </c>
      <c r="O11" s="36">
        <f t="shared" si="0"/>
        <v>270.2</v>
      </c>
      <c r="P11" s="37">
        <f t="shared" si="0"/>
        <v>1.04</v>
      </c>
      <c r="Q11" s="37">
        <f>SUM(Q3:Q10)</f>
        <v>164.47</v>
      </c>
      <c r="R11" s="57">
        <f>SUM(R3:R10)</f>
        <v>108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39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39">
        <f>基礎データ!Q2</f>
        <v>0.2</v>
      </c>
      <c r="Q12" s="39">
        <f>基礎データ!R2</f>
        <v>130</v>
      </c>
      <c r="R12" s="71">
        <f>基礎データ!S2</f>
        <v>37.497</v>
      </c>
    </row>
    <row r="13" spans="1:18" ht="18" customHeight="1">
      <c r="A13" s="205"/>
      <c r="B13" s="9"/>
      <c r="C13" s="23"/>
      <c r="D13" s="23"/>
      <c r="E13" s="16"/>
      <c r="F13" s="14"/>
      <c r="G13" s="14"/>
      <c r="H13" s="14"/>
      <c r="I13" s="14"/>
      <c r="J13" s="14"/>
      <c r="K13" s="14"/>
      <c r="L13" s="22"/>
      <c r="M13" s="14"/>
      <c r="N13" s="14"/>
      <c r="O13" s="14"/>
      <c r="P13" s="22"/>
      <c r="Q13" s="22"/>
      <c r="R13" s="19"/>
    </row>
    <row r="14" spans="1:18" ht="18" customHeight="1">
      <c r="A14" s="205"/>
      <c r="B14" s="9"/>
      <c r="C14" s="23"/>
      <c r="D14" s="23"/>
      <c r="E14" s="16"/>
      <c r="F14" s="14"/>
      <c r="G14" s="14"/>
      <c r="H14" s="14"/>
      <c r="I14" s="14"/>
      <c r="J14" s="14"/>
      <c r="K14" s="14"/>
      <c r="L14" s="22"/>
      <c r="M14" s="14"/>
      <c r="N14" s="14"/>
      <c r="O14" s="14"/>
      <c r="P14" s="22"/>
      <c r="Q14" s="22"/>
      <c r="R14" s="19"/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48"/>
      <c r="M15" s="33"/>
      <c r="N15" s="33"/>
      <c r="O15" s="33"/>
      <c r="P15" s="48"/>
      <c r="Q15" s="48"/>
      <c r="R15" s="72"/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336</v>
      </c>
      <c r="F20" s="47">
        <f t="shared" ref="F20:P20" si="1">SUM(F12:F19)</f>
        <v>5</v>
      </c>
      <c r="G20" s="46">
        <f t="shared" si="1"/>
        <v>0.6</v>
      </c>
      <c r="H20" s="46">
        <f t="shared" si="1"/>
        <v>0</v>
      </c>
      <c r="I20" s="46">
        <f t="shared" si="1"/>
        <v>0</v>
      </c>
      <c r="J20" s="46">
        <f t="shared" si="1"/>
        <v>74.2</v>
      </c>
      <c r="K20" s="46">
        <f>SUM(K12:K19)</f>
        <v>2</v>
      </c>
      <c r="L20" s="62">
        <f>SUM(L12:L19)</f>
        <v>0.02</v>
      </c>
      <c r="M20" s="46">
        <f t="shared" si="1"/>
        <v>58</v>
      </c>
      <c r="N20" s="47">
        <f t="shared" si="1"/>
        <v>6</v>
      </c>
      <c r="O20" s="46">
        <f t="shared" si="1"/>
        <v>68</v>
      </c>
      <c r="P20" s="62">
        <f t="shared" si="1"/>
        <v>0.2</v>
      </c>
      <c r="Q20" s="62">
        <f>SUM(Q12:Q19)</f>
        <v>130</v>
      </c>
      <c r="R20" s="57">
        <f>SUM(R12:R19)</f>
        <v>37.497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43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39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39">
        <f>基礎データ!Q2</f>
        <v>0.2</v>
      </c>
      <c r="Q21" s="39">
        <f>基礎データ!R2</f>
        <v>130</v>
      </c>
      <c r="R21" s="71">
        <f>基礎データ!S2</f>
        <v>37.497</v>
      </c>
    </row>
    <row r="22" spans="1:18" ht="18" customHeight="1">
      <c r="A22" s="205"/>
      <c r="B22" s="9"/>
      <c r="C22" s="23"/>
      <c r="D22" s="23"/>
      <c r="E22" s="16"/>
      <c r="F22" s="14"/>
      <c r="G22" s="14"/>
      <c r="H22" s="14"/>
      <c r="I22" s="14"/>
      <c r="J22" s="14"/>
      <c r="K22" s="14"/>
      <c r="L22" s="22"/>
      <c r="M22" s="14"/>
      <c r="N22" s="14"/>
      <c r="O22" s="14"/>
      <c r="P22" s="22"/>
      <c r="Q22" s="22"/>
      <c r="R22" s="19"/>
    </row>
    <row r="23" spans="1:18" ht="18" customHeight="1">
      <c r="A23" s="205"/>
      <c r="B23" s="10"/>
      <c r="C23" s="23"/>
      <c r="D23" s="23"/>
      <c r="E23" s="16"/>
      <c r="F23" s="14"/>
      <c r="G23" s="14"/>
      <c r="H23" s="14"/>
      <c r="I23" s="14"/>
      <c r="J23" s="14"/>
      <c r="K23" s="14"/>
      <c r="L23" s="22"/>
      <c r="M23" s="14"/>
      <c r="N23" s="14"/>
      <c r="O23" s="14"/>
      <c r="P23" s="22"/>
      <c r="Q23" s="22"/>
      <c r="R23" s="19"/>
    </row>
    <row r="24" spans="1:18" ht="18" customHeight="1">
      <c r="A24" s="205"/>
      <c r="B24" s="10"/>
      <c r="C24" s="23"/>
      <c r="D24" s="23"/>
      <c r="E24" s="32"/>
      <c r="F24" s="44"/>
      <c r="G24" s="33"/>
      <c r="H24" s="33"/>
      <c r="I24" s="33"/>
      <c r="J24" s="33"/>
      <c r="K24" s="33"/>
      <c r="L24" s="48"/>
      <c r="M24" s="33"/>
      <c r="N24" s="33"/>
      <c r="O24" s="33"/>
      <c r="P24" s="48"/>
      <c r="Q24" s="48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336</v>
      </c>
      <c r="F29" s="28">
        <f t="shared" ref="F29:P29" si="2">SUM(F21:F28)</f>
        <v>5</v>
      </c>
      <c r="G29" s="13">
        <f t="shared" si="2"/>
        <v>0.6</v>
      </c>
      <c r="H29" s="13">
        <f t="shared" si="2"/>
        <v>0</v>
      </c>
      <c r="I29" s="13">
        <f t="shared" si="2"/>
        <v>0</v>
      </c>
      <c r="J29" s="13">
        <f t="shared" si="2"/>
        <v>74.2</v>
      </c>
      <c r="K29" s="13">
        <f>SUM(K21:K28)</f>
        <v>2</v>
      </c>
      <c r="L29" s="24">
        <f>SUM(L21:L28)</f>
        <v>0.02</v>
      </c>
      <c r="M29" s="13">
        <f t="shared" si="2"/>
        <v>58</v>
      </c>
      <c r="N29" s="28">
        <f t="shared" si="2"/>
        <v>6</v>
      </c>
      <c r="O29" s="13">
        <f t="shared" si="2"/>
        <v>68</v>
      </c>
      <c r="P29" s="24">
        <f t="shared" si="2"/>
        <v>0.2</v>
      </c>
      <c r="Q29" s="24">
        <f>SUM(Q21:Q28)</f>
        <v>130</v>
      </c>
      <c r="R29" s="57">
        <f>SUM(R21:R28)</f>
        <v>37.497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1282.2</v>
      </c>
      <c r="F30" s="29">
        <f t="shared" ref="F30:P30" si="3">F11+F20+F29</f>
        <v>29.14</v>
      </c>
      <c r="G30" s="6">
        <f t="shared" si="3"/>
        <v>41.390000000000008</v>
      </c>
      <c r="H30" s="6">
        <f t="shared" si="3"/>
        <v>42.2</v>
      </c>
      <c r="I30" s="6">
        <f t="shared" si="3"/>
        <v>2.2000000000000002</v>
      </c>
      <c r="J30" s="6">
        <f t="shared" si="3"/>
        <v>190.68</v>
      </c>
      <c r="K30" s="6">
        <f>K11+K20+K29</f>
        <v>1193</v>
      </c>
      <c r="L30" s="25">
        <f>L11+L20+L29</f>
        <v>3.0644600000000004</v>
      </c>
      <c r="M30" s="6">
        <f t="shared" si="3"/>
        <v>381.8</v>
      </c>
      <c r="N30" s="29">
        <f t="shared" si="3"/>
        <v>43.2</v>
      </c>
      <c r="O30" s="6">
        <f t="shared" si="3"/>
        <v>406.2</v>
      </c>
      <c r="P30" s="25">
        <f t="shared" si="3"/>
        <v>1.44</v>
      </c>
      <c r="Q30" s="25">
        <f>Q11+Q20+Q29</f>
        <v>424.47</v>
      </c>
      <c r="R30" s="58">
        <f>R11+R20+R29</f>
        <v>182.99400000000003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42.75" style="11" customWidth="1"/>
    <col min="3" max="3" width="7.625" style="11" customWidth="1"/>
    <col min="4" max="4" width="7.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41943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基礎データ!B5</f>
        <v>食パン　1/8</v>
      </c>
      <c r="C3" s="40">
        <v>2</v>
      </c>
      <c r="D3" s="40">
        <v>2</v>
      </c>
      <c r="E3" s="42">
        <f>基礎データ!F5*2</f>
        <v>230</v>
      </c>
      <c r="F3" s="39">
        <f>基礎データ!G5*2</f>
        <v>8</v>
      </c>
      <c r="G3" s="39">
        <f>基礎データ!H5*2</f>
        <v>2.8</v>
      </c>
      <c r="H3" s="39">
        <f>基礎データ!I5*2</f>
        <v>42.2</v>
      </c>
      <c r="I3" s="39">
        <f>基礎データ!J5*2</f>
        <v>2.2000000000000002</v>
      </c>
      <c r="J3" s="39">
        <f>基礎データ!K5*2</f>
        <v>42.03</v>
      </c>
      <c r="K3" s="39">
        <f>基礎データ!L5*2</f>
        <v>458</v>
      </c>
      <c r="L3" s="39">
        <f>基礎データ!M5*2</f>
        <v>1.2</v>
      </c>
      <c r="M3" s="17">
        <f>基礎データ!N5*2</f>
        <v>87.3</v>
      </c>
      <c r="N3" s="39">
        <f>基礎データ!O5*2</f>
        <v>26.1</v>
      </c>
      <c r="O3" s="39">
        <f>基礎データ!P5*2</f>
        <v>74.7</v>
      </c>
      <c r="P3" s="39">
        <f>基礎データ!Q5*2</f>
        <v>0.54</v>
      </c>
      <c r="Q3" s="39">
        <f>基礎データ!R5*2</f>
        <v>26.22</v>
      </c>
      <c r="R3" s="71">
        <f>基礎データ!S5*2</f>
        <v>18.25</v>
      </c>
    </row>
    <row r="4" spans="1:18" ht="18" customHeight="1">
      <c r="A4" s="205"/>
      <c r="B4" s="10"/>
      <c r="C4" s="23"/>
      <c r="D4" s="23"/>
      <c r="E4" s="16"/>
      <c r="F4" s="14"/>
      <c r="G4" s="14"/>
      <c r="H4" s="14"/>
      <c r="I4" s="14"/>
      <c r="J4" s="14"/>
      <c r="K4" s="14"/>
      <c r="L4" s="22"/>
      <c r="M4" s="14"/>
      <c r="N4" s="14"/>
      <c r="O4" s="14"/>
      <c r="P4" s="22"/>
      <c r="Q4" s="22"/>
      <c r="R4" s="19"/>
    </row>
    <row r="5" spans="1:18" ht="18" customHeight="1">
      <c r="A5" s="205"/>
      <c r="B5" s="10"/>
      <c r="C5" s="23"/>
      <c r="D5" s="23"/>
      <c r="E5" s="16"/>
      <c r="F5" s="14"/>
      <c r="G5" s="14"/>
      <c r="H5" s="14"/>
      <c r="I5" s="14"/>
      <c r="J5" s="14"/>
      <c r="K5" s="14"/>
      <c r="L5" s="22"/>
      <c r="M5" s="14"/>
      <c r="N5" s="14"/>
      <c r="O5" s="14"/>
      <c r="P5" s="22"/>
      <c r="Q5" s="22"/>
      <c r="R5" s="19"/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48"/>
      <c r="M6" s="33"/>
      <c r="N6" s="33"/>
      <c r="O6" s="33"/>
      <c r="P6" s="48"/>
      <c r="Q6" s="48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230</v>
      </c>
      <c r="F11" s="38">
        <f t="shared" ref="F11:P11" si="0">SUM(F3:F10)</f>
        <v>8</v>
      </c>
      <c r="G11" s="36">
        <f t="shared" si="0"/>
        <v>2.8</v>
      </c>
      <c r="H11" s="36">
        <f t="shared" si="0"/>
        <v>42.2</v>
      </c>
      <c r="I11" s="36">
        <f t="shared" si="0"/>
        <v>2.2000000000000002</v>
      </c>
      <c r="J11" s="36">
        <f t="shared" si="0"/>
        <v>42.03</v>
      </c>
      <c r="K11" s="36">
        <f>SUM(K3:K10)</f>
        <v>458</v>
      </c>
      <c r="L11" s="37">
        <f>SUM(L3:L10)</f>
        <v>1.2</v>
      </c>
      <c r="M11" s="36">
        <f t="shared" si="0"/>
        <v>87.3</v>
      </c>
      <c r="N11" s="38">
        <f t="shared" si="0"/>
        <v>26.1</v>
      </c>
      <c r="O11" s="36">
        <f t="shared" si="0"/>
        <v>74.7</v>
      </c>
      <c r="P11" s="37">
        <f t="shared" si="0"/>
        <v>0.54</v>
      </c>
      <c r="Q11" s="37">
        <f>SUM(Q3:Q10)</f>
        <v>26.22</v>
      </c>
      <c r="R11" s="57">
        <f>SUM(R3:R10)</f>
        <v>18.25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39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39">
        <f>基礎データ!Q2</f>
        <v>0.2</v>
      </c>
      <c r="Q12" s="39">
        <f>基礎データ!R2</f>
        <v>130</v>
      </c>
      <c r="R12" s="71">
        <f>基礎データ!S2</f>
        <v>37.497</v>
      </c>
    </row>
    <row r="13" spans="1:18" ht="18" customHeight="1">
      <c r="A13" s="205"/>
      <c r="B13" s="9"/>
      <c r="C13" s="23"/>
      <c r="D13" s="23"/>
      <c r="E13" s="16"/>
      <c r="F13" s="14"/>
      <c r="G13" s="14"/>
      <c r="H13" s="14"/>
      <c r="I13" s="14"/>
      <c r="J13" s="14"/>
      <c r="K13" s="14"/>
      <c r="L13" s="22"/>
      <c r="M13" s="14"/>
      <c r="N13" s="14"/>
      <c r="O13" s="14"/>
      <c r="P13" s="22"/>
      <c r="Q13" s="22"/>
      <c r="R13" s="19"/>
    </row>
    <row r="14" spans="1:18" ht="18" customHeight="1">
      <c r="A14" s="205"/>
      <c r="B14" s="9"/>
      <c r="C14" s="23"/>
      <c r="D14" s="23"/>
      <c r="E14" s="16"/>
      <c r="F14" s="14"/>
      <c r="G14" s="14"/>
      <c r="H14" s="14"/>
      <c r="I14" s="14"/>
      <c r="J14" s="14"/>
      <c r="K14" s="14"/>
      <c r="L14" s="22"/>
      <c r="M14" s="14"/>
      <c r="N14" s="14"/>
      <c r="O14" s="14"/>
      <c r="P14" s="22"/>
      <c r="Q14" s="22"/>
      <c r="R14" s="19"/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48"/>
      <c r="M15" s="33"/>
      <c r="N15" s="33"/>
      <c r="O15" s="33"/>
      <c r="P15" s="48"/>
      <c r="Q15" s="48"/>
      <c r="R15" s="72"/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336</v>
      </c>
      <c r="F20" s="47">
        <f t="shared" ref="F20:P20" si="1">SUM(F12:F19)</f>
        <v>5</v>
      </c>
      <c r="G20" s="46">
        <f t="shared" si="1"/>
        <v>0.6</v>
      </c>
      <c r="H20" s="46">
        <f t="shared" si="1"/>
        <v>0</v>
      </c>
      <c r="I20" s="46">
        <f t="shared" si="1"/>
        <v>0</v>
      </c>
      <c r="J20" s="46">
        <f t="shared" si="1"/>
        <v>74.2</v>
      </c>
      <c r="K20" s="46">
        <f>SUM(K12:K19)</f>
        <v>2</v>
      </c>
      <c r="L20" s="62">
        <f>SUM(L12:L19)</f>
        <v>0.02</v>
      </c>
      <c r="M20" s="46">
        <f t="shared" si="1"/>
        <v>58</v>
      </c>
      <c r="N20" s="47">
        <f t="shared" si="1"/>
        <v>6</v>
      </c>
      <c r="O20" s="46">
        <f t="shared" si="1"/>
        <v>68</v>
      </c>
      <c r="P20" s="62">
        <f t="shared" si="1"/>
        <v>0.2</v>
      </c>
      <c r="Q20" s="62">
        <f>SUM(Q12:Q19)</f>
        <v>130</v>
      </c>
      <c r="R20" s="57">
        <f>SUM(R12:R19)</f>
        <v>37.497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43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39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39">
        <f>基礎データ!Q2</f>
        <v>0.2</v>
      </c>
      <c r="Q21" s="39">
        <f>基礎データ!R2</f>
        <v>130</v>
      </c>
      <c r="R21" s="71">
        <f>基礎データ!S2</f>
        <v>37.497</v>
      </c>
    </row>
    <row r="22" spans="1:18" ht="18" customHeight="1">
      <c r="A22" s="205"/>
      <c r="B22" s="9"/>
      <c r="C22" s="23"/>
      <c r="D22" s="23"/>
      <c r="E22" s="16"/>
      <c r="F22" s="14"/>
      <c r="G22" s="14"/>
      <c r="H22" s="14"/>
      <c r="I22" s="14"/>
      <c r="J22" s="14"/>
      <c r="K22" s="14"/>
      <c r="L22" s="22"/>
      <c r="M22" s="14"/>
      <c r="N22" s="14"/>
      <c r="O22" s="14"/>
      <c r="P22" s="22"/>
      <c r="Q22" s="22"/>
      <c r="R22" s="19"/>
    </row>
    <row r="23" spans="1:18" ht="18" customHeight="1">
      <c r="A23" s="205"/>
      <c r="B23" s="10"/>
      <c r="C23" s="23"/>
      <c r="D23" s="23"/>
      <c r="E23" s="16"/>
      <c r="F23" s="14"/>
      <c r="G23" s="14"/>
      <c r="H23" s="14"/>
      <c r="I23" s="14"/>
      <c r="J23" s="14"/>
      <c r="K23" s="14"/>
      <c r="L23" s="22"/>
      <c r="M23" s="14"/>
      <c r="N23" s="14"/>
      <c r="O23" s="14"/>
      <c r="P23" s="22"/>
      <c r="Q23" s="22"/>
      <c r="R23" s="19"/>
    </row>
    <row r="24" spans="1:18" ht="18" customHeight="1">
      <c r="A24" s="205"/>
      <c r="B24" s="10"/>
      <c r="C24" s="23"/>
      <c r="D24" s="23"/>
      <c r="E24" s="32"/>
      <c r="F24" s="44"/>
      <c r="G24" s="33"/>
      <c r="H24" s="33"/>
      <c r="I24" s="33"/>
      <c r="J24" s="33"/>
      <c r="K24" s="33"/>
      <c r="L24" s="48"/>
      <c r="M24" s="33"/>
      <c r="N24" s="33"/>
      <c r="O24" s="33"/>
      <c r="P24" s="48"/>
      <c r="Q24" s="48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336</v>
      </c>
      <c r="F29" s="28">
        <f t="shared" ref="F29:P29" si="2">SUM(F21:F28)</f>
        <v>5</v>
      </c>
      <c r="G29" s="13">
        <f t="shared" si="2"/>
        <v>0.6</v>
      </c>
      <c r="H29" s="13">
        <f t="shared" si="2"/>
        <v>0</v>
      </c>
      <c r="I29" s="13">
        <f t="shared" si="2"/>
        <v>0</v>
      </c>
      <c r="J29" s="13">
        <f t="shared" si="2"/>
        <v>74.2</v>
      </c>
      <c r="K29" s="13">
        <f>SUM(K21:K28)</f>
        <v>2</v>
      </c>
      <c r="L29" s="24">
        <f>SUM(L21:L28)</f>
        <v>0.02</v>
      </c>
      <c r="M29" s="13">
        <f t="shared" si="2"/>
        <v>58</v>
      </c>
      <c r="N29" s="28">
        <f t="shared" si="2"/>
        <v>6</v>
      </c>
      <c r="O29" s="13">
        <f t="shared" si="2"/>
        <v>68</v>
      </c>
      <c r="P29" s="24">
        <f t="shared" si="2"/>
        <v>0.2</v>
      </c>
      <c r="Q29" s="24">
        <f>SUM(Q21:Q28)</f>
        <v>130</v>
      </c>
      <c r="R29" s="57">
        <f>SUM(R21:R28)</f>
        <v>37.497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902</v>
      </c>
      <c r="F30" s="29">
        <f t="shared" ref="F30:P30" si="3">F11+F20+F29</f>
        <v>18</v>
      </c>
      <c r="G30" s="6">
        <f t="shared" si="3"/>
        <v>4</v>
      </c>
      <c r="H30" s="6">
        <f t="shared" si="3"/>
        <v>42.2</v>
      </c>
      <c r="I30" s="6">
        <f t="shared" si="3"/>
        <v>2.2000000000000002</v>
      </c>
      <c r="J30" s="6">
        <f t="shared" si="3"/>
        <v>190.43</v>
      </c>
      <c r="K30" s="6">
        <f>K11+K20+K29</f>
        <v>462</v>
      </c>
      <c r="L30" s="25">
        <f>L11+L20+L29</f>
        <v>1.24</v>
      </c>
      <c r="M30" s="6">
        <f t="shared" si="3"/>
        <v>203.3</v>
      </c>
      <c r="N30" s="29">
        <f t="shared" si="3"/>
        <v>38.1</v>
      </c>
      <c r="O30" s="6">
        <f t="shared" si="3"/>
        <v>210.7</v>
      </c>
      <c r="P30" s="25">
        <f t="shared" si="3"/>
        <v>0.94</v>
      </c>
      <c r="Q30" s="25">
        <f>Q11+Q20+Q29</f>
        <v>286.22000000000003</v>
      </c>
      <c r="R30" s="58">
        <f>R11+R20+R29</f>
        <v>93.244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AH16"/>
  <sheetViews>
    <sheetView workbookViewId="0">
      <selection activeCell="S16" sqref="S16"/>
    </sheetView>
  </sheetViews>
  <sheetFormatPr defaultRowHeight="13.5"/>
  <cols>
    <col min="2" max="31" width="5.625" customWidth="1"/>
    <col min="32" max="32" width="5.5" customWidth="1"/>
  </cols>
  <sheetData>
    <row r="1" spans="1:34" ht="14.25" thickBot="1">
      <c r="AF1" s="11" t="s">
        <v>178</v>
      </c>
      <c r="AG1" s="11" t="s">
        <v>240</v>
      </c>
    </row>
    <row r="2" spans="1:34" ht="22.5" customHeight="1" thickBot="1">
      <c r="A2" s="54" t="s">
        <v>68</v>
      </c>
      <c r="B2" s="55">
        <v>1</v>
      </c>
      <c r="C2" s="55">
        <v>2</v>
      </c>
      <c r="D2" s="55">
        <v>3</v>
      </c>
      <c r="E2" s="55">
        <v>4</v>
      </c>
      <c r="F2" s="55">
        <v>5</v>
      </c>
      <c r="G2" s="55">
        <v>6</v>
      </c>
      <c r="H2" s="55">
        <v>7</v>
      </c>
      <c r="I2" s="55">
        <v>8</v>
      </c>
      <c r="J2" s="55">
        <v>9</v>
      </c>
      <c r="K2" s="55">
        <v>10</v>
      </c>
      <c r="L2" s="55">
        <v>11</v>
      </c>
      <c r="M2" s="55">
        <v>12</v>
      </c>
      <c r="N2" s="55">
        <v>13</v>
      </c>
      <c r="O2" s="55">
        <v>14</v>
      </c>
      <c r="P2" s="55">
        <v>15</v>
      </c>
      <c r="Q2" s="55">
        <v>16</v>
      </c>
      <c r="R2" s="55">
        <v>17</v>
      </c>
      <c r="S2" s="55">
        <v>18</v>
      </c>
      <c r="T2" s="55">
        <v>19</v>
      </c>
      <c r="U2" s="55">
        <v>20</v>
      </c>
      <c r="V2" s="55">
        <v>21</v>
      </c>
      <c r="W2" s="55">
        <v>22</v>
      </c>
      <c r="X2" s="55">
        <v>23</v>
      </c>
      <c r="Y2" s="55">
        <v>24</v>
      </c>
      <c r="Z2" s="55">
        <v>25</v>
      </c>
      <c r="AA2" s="55">
        <v>26</v>
      </c>
      <c r="AB2" s="55">
        <v>27</v>
      </c>
      <c r="AC2" s="55">
        <v>28</v>
      </c>
      <c r="AD2" s="55">
        <v>29</v>
      </c>
      <c r="AE2" s="55">
        <v>30</v>
      </c>
      <c r="AF2" s="56">
        <v>31</v>
      </c>
      <c r="AG2" s="11"/>
      <c r="AH2" s="11"/>
    </row>
    <row r="3" spans="1:34" ht="27" customHeight="1">
      <c r="A3" s="52" t="s">
        <v>67</v>
      </c>
      <c r="B3" s="15">
        <f>'1'!$E$30</f>
        <v>1388.4</v>
      </c>
      <c r="C3" s="15">
        <f>'2'!$E$30</f>
        <v>1626.7</v>
      </c>
      <c r="D3" s="15">
        <f>'3'!$E$30</f>
        <v>1226.0999999999999</v>
      </c>
      <c r="E3" s="15">
        <f>'4'!$E$30</f>
        <v>1558.1</v>
      </c>
      <c r="F3" s="15">
        <f>'5'!$E$30</f>
        <v>1388.4</v>
      </c>
      <c r="G3" s="15">
        <f>'6'!$E$30</f>
        <v>1805</v>
      </c>
      <c r="H3" s="15">
        <f>'7'!$E$30</f>
        <v>1892.8000000000002</v>
      </c>
      <c r="I3" s="15">
        <f>'8'!$E$30</f>
        <v>1365.7</v>
      </c>
      <c r="J3" s="15">
        <f>'9'!$E$30</f>
        <v>1545</v>
      </c>
      <c r="K3" s="15">
        <f>'10'!$E$30</f>
        <v>1530</v>
      </c>
      <c r="L3" s="15">
        <f>'11'!$E$30</f>
        <v>1673.25</v>
      </c>
      <c r="M3" s="15">
        <f>'12'!$E$30</f>
        <v>1761</v>
      </c>
      <c r="N3" s="15">
        <f>'13'!$E$30</f>
        <v>1519</v>
      </c>
      <c r="O3" s="15">
        <f>'14'!$E$30</f>
        <v>1737</v>
      </c>
      <c r="P3" s="15">
        <f>'15'!$E$30</f>
        <v>1743</v>
      </c>
      <c r="Q3" s="15">
        <f>'16'!$E$30</f>
        <v>1539.6</v>
      </c>
      <c r="R3" s="15">
        <f>'17'!$E$30</f>
        <v>1611</v>
      </c>
      <c r="S3" s="15">
        <f>'18'!$E$30</f>
        <v>1611.5</v>
      </c>
      <c r="T3" s="15">
        <f>'19'!$E$30</f>
        <v>1734</v>
      </c>
      <c r="U3" s="15">
        <f>'20'!$E$30</f>
        <v>1141</v>
      </c>
      <c r="V3" s="15">
        <f>'21'!$E$30</f>
        <v>1634.4</v>
      </c>
      <c r="W3" s="15">
        <f>'22'!$E$30</f>
        <v>1898.9</v>
      </c>
      <c r="X3" s="15">
        <f>'23'!$E$30</f>
        <v>1833</v>
      </c>
      <c r="Y3" s="15">
        <f>'24'!$E$30</f>
        <v>2018.7</v>
      </c>
      <c r="Z3" s="15">
        <f>'25'!$E$30</f>
        <v>1513</v>
      </c>
      <c r="AA3" s="15">
        <f>'26'!$E$30</f>
        <v>1697</v>
      </c>
      <c r="AB3" s="15">
        <f>'27'!$E$30</f>
        <v>1385.8</v>
      </c>
      <c r="AC3" s="15">
        <f>'28'!$E$30</f>
        <v>1855.7</v>
      </c>
      <c r="AD3" s="15">
        <f>'29'!$E$30</f>
        <v>1665.8</v>
      </c>
      <c r="AE3" s="15">
        <f>'30'!$E$30</f>
        <v>1282.2</v>
      </c>
      <c r="AF3" s="53">
        <f>'31'!$E$30</f>
        <v>902</v>
      </c>
      <c r="AG3" s="11">
        <v>2000</v>
      </c>
      <c r="AH3" s="11"/>
    </row>
    <row r="4" spans="1:34" ht="27" customHeight="1">
      <c r="A4" s="50" t="s">
        <v>7</v>
      </c>
      <c r="B4" s="16">
        <f>'1'!F$30</f>
        <v>53.120000000000005</v>
      </c>
      <c r="C4" s="16">
        <f>'2'!F$30</f>
        <v>66.134999999999991</v>
      </c>
      <c r="D4" s="16">
        <f>'3'!F$30</f>
        <v>43.094999999999999</v>
      </c>
      <c r="E4" s="16">
        <f>'4'!F$30</f>
        <v>53.265000000000001</v>
      </c>
      <c r="F4" s="16">
        <f>'5'!F$30</f>
        <v>36.120000000000005</v>
      </c>
      <c r="G4" s="16">
        <f>'6'!F$30</f>
        <v>46.400000000000006</v>
      </c>
      <c r="H4" s="16">
        <f>'7'!F$30</f>
        <v>49.460000000000008</v>
      </c>
      <c r="I4" s="16">
        <f>'8'!F$30</f>
        <v>41.34</v>
      </c>
      <c r="J4" s="16">
        <f>'9'!F$30</f>
        <v>41.96</v>
      </c>
      <c r="K4" s="16">
        <f>'10'!F$30</f>
        <v>40.44</v>
      </c>
      <c r="L4" s="16">
        <f>'11'!F$30</f>
        <v>49.954999999999998</v>
      </c>
      <c r="M4" s="16">
        <f>'12'!F$30</f>
        <v>54.03</v>
      </c>
      <c r="N4" s="16">
        <f>'13'!F$30</f>
        <v>43.01</v>
      </c>
      <c r="O4" s="16">
        <f>'14'!F$30</f>
        <v>78.22</v>
      </c>
      <c r="P4" s="16">
        <f>'15'!F$30</f>
        <v>52.5</v>
      </c>
      <c r="Q4" s="16">
        <f>'16'!F$30</f>
        <v>44.63</v>
      </c>
      <c r="R4" s="16">
        <f>'17'!F$30</f>
        <v>51.58</v>
      </c>
      <c r="S4" s="16">
        <f>'18'!F$30</f>
        <v>45.99</v>
      </c>
      <c r="T4" s="16">
        <f>'19'!$F$30</f>
        <v>43.370000000000005</v>
      </c>
      <c r="U4" s="16">
        <f>'20'!$F$30</f>
        <v>30.099999999999998</v>
      </c>
      <c r="V4" s="16">
        <f>'21'!$F$30</f>
        <v>69.28</v>
      </c>
      <c r="W4" s="16">
        <f>'22'!$F$30</f>
        <v>66.599999999999994</v>
      </c>
      <c r="X4" s="16">
        <f>'23'!$F$30</f>
        <v>55.660000000000004</v>
      </c>
      <c r="Y4" s="16">
        <f>'24'!$F$30</f>
        <v>63.897999999999996</v>
      </c>
      <c r="Z4" s="16">
        <f>'25'!$F$30</f>
        <v>89.07</v>
      </c>
      <c r="AA4" s="16">
        <f>'26'!$F$30</f>
        <v>45.129999999999995</v>
      </c>
      <c r="AB4" s="16">
        <f>'27'!$F$30</f>
        <v>43.58</v>
      </c>
      <c r="AC4" s="16">
        <f>'28'!$F$30</f>
        <v>42.339999999999996</v>
      </c>
      <c r="AD4" s="16">
        <f>'29'!$F$30</f>
        <v>54.699999999999996</v>
      </c>
      <c r="AE4" s="16">
        <f>'30'!$F$30</f>
        <v>29.14</v>
      </c>
      <c r="AF4" s="19">
        <f>'31'!$F$30</f>
        <v>18</v>
      </c>
      <c r="AG4" s="11">
        <v>72</v>
      </c>
    </row>
    <row r="5" spans="1:34" ht="27" customHeight="1">
      <c r="A5" s="50" t="s">
        <v>8</v>
      </c>
      <c r="B5" s="16">
        <f>'1'!$G$30</f>
        <v>36.11</v>
      </c>
      <c r="C5" s="16">
        <f>'2'!$G$30</f>
        <v>47.616</v>
      </c>
      <c r="D5" s="16">
        <f>'3'!$G$30</f>
        <v>28.970000000000006</v>
      </c>
      <c r="E5" s="16">
        <f>'4'!$G$30</f>
        <v>51.589999999999996</v>
      </c>
      <c r="F5" s="16">
        <f>'5'!$G$30</f>
        <v>22.78</v>
      </c>
      <c r="G5" s="16">
        <f>'6'!$G$30</f>
        <v>43.14</v>
      </c>
      <c r="H5" s="16">
        <f>'7'!$G$30</f>
        <v>73.160000000000011</v>
      </c>
      <c r="I5" s="16">
        <f>'8'!$G$30</f>
        <v>21.75</v>
      </c>
      <c r="J5" s="16">
        <f>'9'!$G$30</f>
        <v>54.980551905387642</v>
      </c>
      <c r="K5" s="16">
        <f>'10'!$G$30</f>
        <v>55.470000000000006</v>
      </c>
      <c r="L5" s="16">
        <f>'11'!$G$30</f>
        <v>29.575551905387641</v>
      </c>
      <c r="M5" s="16">
        <f>'12'!$G$30</f>
        <v>64.37</v>
      </c>
      <c r="N5" s="16">
        <f>'13'!$G$30</f>
        <v>48.04</v>
      </c>
      <c r="O5" s="16">
        <f>'14'!$G$30</f>
        <v>39.470000000000006</v>
      </c>
      <c r="P5" s="16">
        <f>'15'!$G$30</f>
        <v>66.539999999999992</v>
      </c>
      <c r="Q5" s="16">
        <f>'16'!$G$30</f>
        <v>31.169999999999998</v>
      </c>
      <c r="R5" s="16">
        <f>'17'!$G$30</f>
        <v>54.92</v>
      </c>
      <c r="S5" s="16">
        <f>'18'!$G$30</f>
        <v>44.440000000000005</v>
      </c>
      <c r="T5" s="16">
        <f>'19'!$G$30</f>
        <v>51.019999999999996</v>
      </c>
      <c r="U5" s="16">
        <f>'20'!$G$30</f>
        <v>5.1999999999999993</v>
      </c>
      <c r="V5" s="16">
        <f>'21'!$G$30</f>
        <v>59.550000000000004</v>
      </c>
      <c r="W5" s="16">
        <f>'22'!$G$30</f>
        <v>44.814999999999998</v>
      </c>
      <c r="X5" s="16">
        <f>'23'!$G$30</f>
        <v>45.5</v>
      </c>
      <c r="Y5" s="16">
        <f>'24'!$G$30</f>
        <v>50.78</v>
      </c>
      <c r="Z5" s="16">
        <f>'25'!$G$30</f>
        <v>17.791103810775279</v>
      </c>
      <c r="AA5" s="16">
        <f>'26'!$G$30</f>
        <v>36.35</v>
      </c>
      <c r="AB5" s="16">
        <f>'27'!$G$30</f>
        <v>47.13</v>
      </c>
      <c r="AC5" s="16">
        <f>'28'!$G$30</f>
        <v>70.204999999999998</v>
      </c>
      <c r="AD5" s="16">
        <f>'29'!$G$30</f>
        <v>64.2</v>
      </c>
      <c r="AE5" s="16">
        <f>'30'!$G$30</f>
        <v>41.390000000000008</v>
      </c>
      <c r="AF5" s="19">
        <f>'31'!$G$30</f>
        <v>4</v>
      </c>
      <c r="AG5" s="11"/>
    </row>
    <row r="6" spans="1:34" ht="27" customHeight="1">
      <c r="A6" s="50" t="s">
        <v>9</v>
      </c>
      <c r="B6" s="16">
        <f>'1'!$H$30</f>
        <v>38.730000000000004</v>
      </c>
      <c r="C6" s="16">
        <f>'2'!$H$30</f>
        <v>76.100000000000009</v>
      </c>
      <c r="D6" s="16">
        <f>'3'!$H$30</f>
        <v>41.1</v>
      </c>
      <c r="E6" s="16">
        <f>'4'!$H$30</f>
        <v>59.5</v>
      </c>
      <c r="F6" s="16">
        <f>'5'!$H$30</f>
        <v>77.88</v>
      </c>
      <c r="G6" s="16">
        <f>'6'!$H$30</f>
        <v>105.8</v>
      </c>
      <c r="H6" s="16">
        <f>'7'!$H$30</f>
        <v>25.6</v>
      </c>
      <c r="I6" s="16">
        <f>'8'!$H$30</f>
        <v>137.19999999999999</v>
      </c>
      <c r="J6" s="16">
        <f>'9'!$H$30</f>
        <v>0.6</v>
      </c>
      <c r="K6" s="16">
        <f>'10'!$H$30</f>
        <v>50.7</v>
      </c>
      <c r="L6" s="16">
        <f>'11'!$H$30</f>
        <v>9.1</v>
      </c>
      <c r="M6" s="16">
        <f>'12'!$H$30</f>
        <v>113.8</v>
      </c>
      <c r="N6" s="16">
        <f>'13'!$H$30</f>
        <v>44.4</v>
      </c>
      <c r="O6" s="16">
        <f>'14'!$H$30</f>
        <v>0</v>
      </c>
      <c r="P6" s="16">
        <f>'15'!$H$30</f>
        <v>166.25</v>
      </c>
      <c r="Q6" s="16">
        <f>'16'!$H$30</f>
        <v>27.95</v>
      </c>
      <c r="R6" s="16">
        <f>'17'!$H$30</f>
        <v>63.2</v>
      </c>
      <c r="S6" s="16">
        <f>'18'!$H$30</f>
        <v>122.85</v>
      </c>
      <c r="T6" s="16">
        <f>'19'!$H$30</f>
        <v>13.5</v>
      </c>
      <c r="U6" s="16">
        <f>'20'!$H$30</f>
        <v>0.6</v>
      </c>
      <c r="V6" s="16">
        <f>'21'!$H$30</f>
        <v>41.474999999999994</v>
      </c>
      <c r="W6" s="16">
        <f>'22'!$H$30</f>
        <v>0.5625</v>
      </c>
      <c r="X6" s="16">
        <f>'23'!$H$30</f>
        <v>61.08</v>
      </c>
      <c r="Y6" s="16">
        <f>'24'!$H$30</f>
        <v>89.28</v>
      </c>
      <c r="Z6" s="16">
        <f>'25'!$H$30</f>
        <v>0</v>
      </c>
      <c r="AA6" s="16">
        <f>'26'!$H$30</f>
        <v>19.399999999999999</v>
      </c>
      <c r="AB6" s="16">
        <f>'27'!$H$30</f>
        <v>48.225000000000001</v>
      </c>
      <c r="AC6" s="16">
        <f>'28'!$H$30</f>
        <v>157.88749999999999</v>
      </c>
      <c r="AD6" s="16">
        <f>'29'!$H$30</f>
        <v>32.125</v>
      </c>
      <c r="AE6" s="16">
        <f>'30'!$H$30</f>
        <v>42.2</v>
      </c>
      <c r="AF6" s="19">
        <f>'31'!$H$30</f>
        <v>42.2</v>
      </c>
      <c r="AG6" s="11"/>
    </row>
    <row r="7" spans="1:34" ht="27" customHeight="1">
      <c r="A7" s="50" t="s">
        <v>10</v>
      </c>
      <c r="B7" s="16">
        <f>'1'!$I$30</f>
        <v>6.01</v>
      </c>
      <c r="C7" s="16">
        <f>'2'!$I$30</f>
        <v>11.28</v>
      </c>
      <c r="D7" s="16">
        <f>'3'!$I$30</f>
        <v>4.5</v>
      </c>
      <c r="E7" s="16">
        <f>'4'!$I$30</f>
        <v>4.7300000000000004</v>
      </c>
      <c r="F7" s="16">
        <f>'5'!$I$30</f>
        <v>6.0600000000000005</v>
      </c>
      <c r="G7" s="16">
        <f>'6'!$I$30</f>
        <v>4.13</v>
      </c>
      <c r="H7" s="16">
        <f>'7'!$I$30</f>
        <v>8.86</v>
      </c>
      <c r="I7" s="16">
        <f>'8'!$I$30</f>
        <v>9.41</v>
      </c>
      <c r="J7" s="16">
        <f>'9'!$I$30</f>
        <v>2.0576872536136661</v>
      </c>
      <c r="K7" s="16">
        <f>'10'!$I$30</f>
        <v>14.739999999999998</v>
      </c>
      <c r="L7" s="16">
        <f>'11'!$I$30</f>
        <v>9.3176872536136663</v>
      </c>
      <c r="M7" s="16">
        <f>'12'!$I$30</f>
        <v>9.93</v>
      </c>
      <c r="N7" s="16">
        <f>'13'!$I$30</f>
        <v>3.3</v>
      </c>
      <c r="O7" s="16">
        <f>'14'!$I$30</f>
        <v>0.08</v>
      </c>
      <c r="P7" s="16">
        <f>'15'!$I$30</f>
        <v>11.48</v>
      </c>
      <c r="Q7" s="16">
        <f>'16'!$I$30</f>
        <v>9.9499999999999993</v>
      </c>
      <c r="R7" s="16">
        <f>'17'!$I$30</f>
        <v>4.9000000000000004</v>
      </c>
      <c r="S7" s="16">
        <f>'18'!$I$30</f>
        <v>11.530000000000001</v>
      </c>
      <c r="T7" s="16">
        <f>'19'!$I$30</f>
        <v>6.2299999999999995</v>
      </c>
      <c r="U7" s="16">
        <f>'20'!$I$30</f>
        <v>0.1</v>
      </c>
      <c r="V7" s="16">
        <f>'21'!$I$30</f>
        <v>6.7599999999999989</v>
      </c>
      <c r="W7" s="16">
        <f>'22'!$I$30</f>
        <v>4.43</v>
      </c>
      <c r="X7" s="16">
        <f>'23'!$I$30</f>
        <v>3.5</v>
      </c>
      <c r="Y7" s="16">
        <f>'24'!$I$30</f>
        <v>4.4279999999999999</v>
      </c>
      <c r="Z7" s="16">
        <f>'25'!$I$30</f>
        <v>1.895374507227332</v>
      </c>
      <c r="AA7" s="16">
        <f>'26'!$I$30</f>
        <v>4.7699999999999996</v>
      </c>
      <c r="AB7" s="16">
        <f>'27'!$I$30</f>
        <v>8.58</v>
      </c>
      <c r="AC7" s="16">
        <f>'28'!$I$30</f>
        <v>10.139999999999999</v>
      </c>
      <c r="AD7" s="16">
        <f>'29'!$I$30</f>
        <v>3.1</v>
      </c>
      <c r="AE7" s="16">
        <f>'30'!$I$30</f>
        <v>2.2000000000000002</v>
      </c>
      <c r="AF7" s="19">
        <f>'31'!$I$30</f>
        <v>2.2000000000000002</v>
      </c>
      <c r="AG7" s="11"/>
    </row>
    <row r="8" spans="1:34" ht="27" customHeight="1">
      <c r="A8" s="50" t="s">
        <v>11</v>
      </c>
      <c r="B8" s="16">
        <f>'1'!$J$30</f>
        <v>187.59</v>
      </c>
      <c r="C8" s="16">
        <f>'2'!$J$30</f>
        <v>186.25799999999998</v>
      </c>
      <c r="D8" s="16">
        <f>'3'!$J$30</f>
        <v>190.41500000000002</v>
      </c>
      <c r="E8" s="16">
        <f>'4'!$J$30</f>
        <v>190.65</v>
      </c>
      <c r="F8" s="16">
        <f>'5'!$J$30</f>
        <v>153.215</v>
      </c>
      <c r="G8" s="16">
        <f>'6'!$J$30</f>
        <v>296.60000000000002</v>
      </c>
      <c r="H8" s="16">
        <f>'7'!$J$30</f>
        <v>252.65000000000003</v>
      </c>
      <c r="I8" s="16">
        <f>'8'!$J$30</f>
        <v>173.83</v>
      </c>
      <c r="J8" s="16">
        <f>'9'!$J$30</f>
        <v>210.51859395532193</v>
      </c>
      <c r="K8" s="16">
        <f>'10'!$J$30</f>
        <v>220.54000000000002</v>
      </c>
      <c r="L8" s="16">
        <f>'11'!$J$30</f>
        <v>291.87859395532195</v>
      </c>
      <c r="M8" s="16">
        <f>'12'!$J$30</f>
        <v>183.38</v>
      </c>
      <c r="N8" s="16">
        <f>'13'!$J$30</f>
        <v>174.17000000000002</v>
      </c>
      <c r="O8" s="16">
        <f>'14'!$J$30</f>
        <v>251.25</v>
      </c>
      <c r="P8" s="16">
        <f>'15'!$J$30</f>
        <v>199.16</v>
      </c>
      <c r="Q8" s="16">
        <f>'16'!$J$30</f>
        <v>235.39</v>
      </c>
      <c r="R8" s="16">
        <f>'17'!$J$30</f>
        <v>220.42000000000002</v>
      </c>
      <c r="S8" s="16">
        <f>'18'!$J$30</f>
        <v>198.01</v>
      </c>
      <c r="T8" s="16">
        <f>'19'!$J$30</f>
        <v>271.29000000000002</v>
      </c>
      <c r="U8" s="16">
        <f>'20'!$J$30</f>
        <v>231.89999999999998</v>
      </c>
      <c r="V8" s="16">
        <f>'21'!$J$30</f>
        <v>197.22000000000003</v>
      </c>
      <c r="W8" s="16">
        <f>'22'!$J$30</f>
        <v>290.61</v>
      </c>
      <c r="X8" s="16">
        <f>'23'!$J$30</f>
        <v>222.60000000000002</v>
      </c>
      <c r="Y8" s="16">
        <f>'24'!$J$30</f>
        <v>251.72500000000002</v>
      </c>
      <c r="Z8" s="16">
        <f>'25'!$J$30</f>
        <v>234.14718791064391</v>
      </c>
      <c r="AA8" s="16">
        <f>'26'!$J$30</f>
        <v>288.01</v>
      </c>
      <c r="AB8" s="16">
        <f>'27'!$J$30</f>
        <v>147.4</v>
      </c>
      <c r="AC8" s="16">
        <f>'28'!$J$30</f>
        <v>206.15</v>
      </c>
      <c r="AD8" s="16">
        <f>'29'!$J$30</f>
        <v>185.14999999999998</v>
      </c>
      <c r="AE8" s="16">
        <f>'30'!$J$30</f>
        <v>190.68</v>
      </c>
      <c r="AF8" s="19">
        <f>'31'!$J$30</f>
        <v>190.43</v>
      </c>
      <c r="AG8" s="11"/>
    </row>
    <row r="9" spans="1:34" ht="27" customHeight="1">
      <c r="A9" s="50" t="s">
        <v>16</v>
      </c>
      <c r="B9" s="16">
        <f>'1'!$K$30</f>
        <v>3604.46</v>
      </c>
      <c r="C9" s="16">
        <f>'2'!$K$30</f>
        <v>5110.402</v>
      </c>
      <c r="D9" s="16">
        <f>'3'!$K$30</f>
        <v>1664.5</v>
      </c>
      <c r="E9" s="16">
        <f>'4'!$K$30</f>
        <v>2537.59</v>
      </c>
      <c r="F9" s="16">
        <f>'5'!$K$30</f>
        <v>2873</v>
      </c>
      <c r="G9" s="16">
        <f>'6'!$K$30</f>
        <v>1582.34</v>
      </c>
      <c r="H9" s="16">
        <f>'7'!$K$30</f>
        <v>1182.9000000000001</v>
      </c>
      <c r="I9" s="16">
        <f>'8'!$K$30</f>
        <v>2769.2</v>
      </c>
      <c r="J9" s="16">
        <f>'9'!$K$30</f>
        <v>1469.9126149802892</v>
      </c>
      <c r="K9" s="16">
        <f>'10'!$K$30</f>
        <v>1336.75</v>
      </c>
      <c r="L9" s="16">
        <f>'11'!$K$30</f>
        <v>2452.7626149802891</v>
      </c>
      <c r="M9" s="16">
        <f>'12'!$K$30</f>
        <v>3699.87</v>
      </c>
      <c r="N9" s="16">
        <f>'13'!$K$30</f>
        <v>3243.99</v>
      </c>
      <c r="O9" s="16">
        <f>'14'!$K$30</f>
        <v>249.13</v>
      </c>
      <c r="P9" s="16">
        <f>'15'!$K$30</f>
        <v>3326.96</v>
      </c>
      <c r="Q9" s="16">
        <f>'16'!$K$30</f>
        <v>1951.6399999999999</v>
      </c>
      <c r="R9" s="16">
        <f>'17'!$K$30</f>
        <v>1441</v>
      </c>
      <c r="S9" s="16">
        <f>'18'!$K$30</f>
        <v>2117.75</v>
      </c>
      <c r="T9" s="16">
        <f>'19'!$K$30</f>
        <v>1334.5</v>
      </c>
      <c r="U9" s="16">
        <f>'20'!$K$30</f>
        <v>2101</v>
      </c>
      <c r="V9" s="16">
        <f>'21'!$K$30</f>
        <v>4729.8500000000004</v>
      </c>
      <c r="W9" s="16">
        <f>'22'!$K$30</f>
        <v>1947.76</v>
      </c>
      <c r="X9" s="16">
        <f>'23'!$K$30</f>
        <v>1882.6</v>
      </c>
      <c r="Y9" s="16">
        <f>'24'!$K$30</f>
        <v>4003.2289999999998</v>
      </c>
      <c r="Z9" s="16">
        <f>'25'!$K$30</f>
        <v>1955.425229960578</v>
      </c>
      <c r="AA9" s="16">
        <f>'26'!$K$30</f>
        <v>3197.52</v>
      </c>
      <c r="AB9" s="16">
        <f>'27'!$K$30</f>
        <v>2254.0100000000002</v>
      </c>
      <c r="AC9" s="16">
        <f>'28'!$K$30</f>
        <v>3925.25</v>
      </c>
      <c r="AD9" s="16">
        <f>'29'!$K$30</f>
        <v>1233.5</v>
      </c>
      <c r="AE9" s="16">
        <f>'30'!$K$30</f>
        <v>1193</v>
      </c>
      <c r="AF9" s="19">
        <f>'31'!$K$30</f>
        <v>462</v>
      </c>
      <c r="AG9" s="11"/>
    </row>
    <row r="10" spans="1:34" ht="27" customHeight="1">
      <c r="A10" s="50" t="s">
        <v>17</v>
      </c>
      <c r="B10" s="16">
        <f>'1'!$L$30</f>
        <v>9.323973333333333</v>
      </c>
      <c r="C10" s="16">
        <f>'2'!$L$30</f>
        <v>13.144870000000001</v>
      </c>
      <c r="D10" s="16">
        <f>'3'!$L$30</f>
        <v>4.2631899999999998</v>
      </c>
      <c r="E10" s="16">
        <f>'4'!$L$30</f>
        <v>6.3738200000000003</v>
      </c>
      <c r="F10" s="16">
        <f>'5'!$L$30</f>
        <v>7.2203200000000001</v>
      </c>
      <c r="G10" s="16">
        <f>'6'!$L$30</f>
        <v>4.0424199999999999</v>
      </c>
      <c r="H10" s="16">
        <f>'7'!$L$30</f>
        <v>3.0803199999999999</v>
      </c>
      <c r="I10" s="16">
        <f>'8'!$L$30</f>
        <v>7.0903200000000002</v>
      </c>
      <c r="J10" s="16">
        <f>'9'!$L$30</f>
        <v>3.7065880420499342</v>
      </c>
      <c r="K10" s="16">
        <f>'10'!$L$30</f>
        <v>3.2126999999999999</v>
      </c>
      <c r="L10" s="16">
        <f>'11'!$L$30</f>
        <v>6.2785680420499341</v>
      </c>
      <c r="M10" s="16">
        <f>'12'!$L$30</f>
        <v>9.4799999999999986</v>
      </c>
      <c r="N10" s="16">
        <f>'13'!$L$30</f>
        <v>8.2600000000000016</v>
      </c>
      <c r="O10" s="16">
        <f>'14'!$L$30</f>
        <v>0.62018000000000006</v>
      </c>
      <c r="P10" s="16">
        <f>'15'!$L$30</f>
        <v>8.533333333333335</v>
      </c>
      <c r="Q10" s="16">
        <f>'16'!$L$30</f>
        <v>5.5836533333333334</v>
      </c>
      <c r="R10" s="16">
        <f>'17'!$L$30</f>
        <v>4.4403199999999998</v>
      </c>
      <c r="S10" s="16">
        <f>'18'!$L$30</f>
        <v>5.2403199999999996</v>
      </c>
      <c r="T10" s="16">
        <f>'19'!$L$30</f>
        <v>3.5001199999999999</v>
      </c>
      <c r="U10" s="16">
        <f>'20'!$L$30</f>
        <v>5.3803199999999984</v>
      </c>
      <c r="V10" s="16">
        <f>'21'!$L$30</f>
        <v>12.106762333333334</v>
      </c>
      <c r="W10" s="16">
        <f>'22'!$L$30</f>
        <v>4.9423200000000005</v>
      </c>
      <c r="X10" s="16">
        <f>'23'!$L$30</f>
        <v>4.50732</v>
      </c>
      <c r="Y10" s="16">
        <f>'24'!$L$30</f>
        <v>10.250251459999999</v>
      </c>
      <c r="Z10" s="16">
        <f>'25'!$L$30</f>
        <v>4.9671360840998684</v>
      </c>
      <c r="AA10" s="16">
        <f>'26'!$L$30</f>
        <v>11.110000000000001</v>
      </c>
      <c r="AB10" s="16">
        <f>'27'!$L$30</f>
        <v>5.6126999999999994</v>
      </c>
      <c r="AC10" s="16">
        <f>'28'!$L$30</f>
        <v>9.9932599999999994</v>
      </c>
      <c r="AD10" s="16">
        <f>'29'!$L$30</f>
        <v>3.1527000000000003</v>
      </c>
      <c r="AE10" s="16">
        <f>'30'!$L$30</f>
        <v>3.0644600000000004</v>
      </c>
      <c r="AF10" s="19">
        <f>'31'!$L$30</f>
        <v>1.24</v>
      </c>
      <c r="AG10" s="11">
        <v>7</v>
      </c>
    </row>
    <row r="11" spans="1:34" ht="27" customHeight="1">
      <c r="A11" s="50" t="s">
        <v>12</v>
      </c>
      <c r="B11" s="16">
        <f>'1'!$M$30</f>
        <v>806</v>
      </c>
      <c r="C11" s="16">
        <f>'2'!$M$30</f>
        <v>877.25</v>
      </c>
      <c r="D11" s="16">
        <f>'3'!$M$30</f>
        <v>159.65</v>
      </c>
      <c r="E11" s="16">
        <f>'4'!$M$30</f>
        <v>731.47</v>
      </c>
      <c r="F11" s="16">
        <f>'5'!$M$30</f>
        <v>43.65</v>
      </c>
      <c r="G11" s="16">
        <f>'6'!$M$30</f>
        <v>1006.4300000000001</v>
      </c>
      <c r="H11" s="16">
        <f>'7'!$M$30</f>
        <v>1181</v>
      </c>
      <c r="I11" s="16">
        <f>'8'!$M$30</f>
        <v>338.5</v>
      </c>
      <c r="J11" s="16">
        <f>'8'!$M$30</f>
        <v>338.5</v>
      </c>
      <c r="K11" s="16">
        <f>'10'!$M$30</f>
        <v>1417.9</v>
      </c>
      <c r="L11" s="16">
        <f>'11'!$M$30</f>
        <v>1117.3212877792371</v>
      </c>
      <c r="M11" s="16">
        <f>'12'!$M$30</f>
        <v>824.4</v>
      </c>
      <c r="N11" s="16">
        <f>'13'!$M$30</f>
        <v>395.3</v>
      </c>
      <c r="O11" s="16">
        <f>'14'!$M$30</f>
        <v>1085.5999999999999</v>
      </c>
      <c r="P11" s="16">
        <f>'16'!$M$30</f>
        <v>758.2</v>
      </c>
      <c r="Q11" s="16">
        <f>'16'!$M$30</f>
        <v>758.2</v>
      </c>
      <c r="R11" s="16">
        <f>'17'!$M$30</f>
        <v>176</v>
      </c>
      <c r="S11" s="16">
        <f>'18'!$M$30</f>
        <v>451</v>
      </c>
      <c r="T11" s="16">
        <f>'19'!$M$30</f>
        <v>821.5</v>
      </c>
      <c r="U11" s="16">
        <f>'20'!$M$30</f>
        <v>174</v>
      </c>
      <c r="V11" s="16">
        <f>'21'!$M$30</f>
        <v>1149.5</v>
      </c>
      <c r="W11" s="16">
        <f>'22'!$M$30</f>
        <v>1100.1500000000001</v>
      </c>
      <c r="X11" s="16">
        <f>'23'!$M$30</f>
        <v>484</v>
      </c>
      <c r="Y11" s="16">
        <f>'24'!$M$30</f>
        <v>493.68000000000006</v>
      </c>
      <c r="Z11" s="196">
        <f>'25'!$M$30</f>
        <v>1520.042575558474</v>
      </c>
      <c r="AA11" s="16">
        <f>'26'!$M$30</f>
        <v>475.84</v>
      </c>
      <c r="AB11" s="16">
        <f>'27'!$M$30</f>
        <v>819.15</v>
      </c>
      <c r="AC11" s="16">
        <f>'28'!$M$30</f>
        <v>382</v>
      </c>
      <c r="AD11" s="16">
        <f>'29'!$M$30</f>
        <v>675</v>
      </c>
      <c r="AE11" s="16">
        <f>'30'!$M$30</f>
        <v>381.8</v>
      </c>
      <c r="AF11" s="19">
        <f>'31'!$M$30</f>
        <v>203.3</v>
      </c>
      <c r="AG11" s="11">
        <v>2000</v>
      </c>
    </row>
    <row r="12" spans="1:34" ht="27" customHeight="1">
      <c r="A12" s="50" t="s">
        <v>13</v>
      </c>
      <c r="B12" s="16">
        <f>'1'!$N$30</f>
        <v>341.6</v>
      </c>
      <c r="C12" s="16">
        <f>'2'!$N$30</f>
        <v>186.25</v>
      </c>
      <c r="D12" s="16">
        <f>'3'!$N$30</f>
        <v>25.05</v>
      </c>
      <c r="E12" s="16">
        <f>'4'!$N$30</f>
        <v>104.81</v>
      </c>
      <c r="F12" s="16">
        <f>'5'!$N$30</f>
        <v>13.05</v>
      </c>
      <c r="G12" s="16">
        <f>'6'!$N$30</f>
        <v>29.509999999999998</v>
      </c>
      <c r="H12" s="16">
        <f>'7'!$N$30</f>
        <v>46.4</v>
      </c>
      <c r="I12" s="16">
        <f>'8'!$N$30</f>
        <v>13.65</v>
      </c>
      <c r="J12" s="16">
        <f>'9'!$N$30</f>
        <v>67.832457293035404</v>
      </c>
      <c r="K12" s="16">
        <f>'10'!$N$30</f>
        <v>122.11000000000001</v>
      </c>
      <c r="L12" s="16">
        <f>'11'!$N$30</f>
        <v>49.882457293035401</v>
      </c>
      <c r="M12" s="16">
        <f>'12'!$N$30</f>
        <v>60.589999999999996</v>
      </c>
      <c r="N12" s="16">
        <f>'13'!$N$30</f>
        <v>88.63</v>
      </c>
      <c r="O12" s="16">
        <f>'14'!$N$30</f>
        <v>37.5</v>
      </c>
      <c r="P12" s="16">
        <f>'15'!$N$30</f>
        <v>151.99</v>
      </c>
      <c r="Q12" s="16">
        <f>'16'!$N$30</f>
        <v>127.43</v>
      </c>
      <c r="R12" s="16">
        <f>'17'!$N$30</f>
        <v>45</v>
      </c>
      <c r="S12" s="16">
        <f>'18'!$N$30</f>
        <v>24.9</v>
      </c>
      <c r="T12" s="16">
        <f>'19'!$N$30</f>
        <v>47.15</v>
      </c>
      <c r="U12" s="16">
        <f>'20'!$N$30</f>
        <v>18</v>
      </c>
      <c r="V12" s="16">
        <f>'21'!$N$30</f>
        <v>118.25</v>
      </c>
      <c r="W12" s="16">
        <f>'22'!$N$30</f>
        <v>95.03</v>
      </c>
      <c r="X12" s="16">
        <f>'23'!$N$30</f>
        <v>24</v>
      </c>
      <c r="Y12" s="16">
        <f>'24'!$N$30</f>
        <v>127</v>
      </c>
      <c r="Z12" s="16">
        <f>'25'!$N$30</f>
        <v>60.624914586070801</v>
      </c>
      <c r="AA12" s="16">
        <f>'26'!$N$30</f>
        <v>225.15</v>
      </c>
      <c r="AB12" s="16">
        <f>'27'!$N$30</f>
        <v>105.33</v>
      </c>
      <c r="AC12" s="16">
        <f>'28'!$N$30</f>
        <v>11.4</v>
      </c>
      <c r="AD12" s="16">
        <f>'29'!$N$30</f>
        <v>110.5</v>
      </c>
      <c r="AE12" s="16">
        <f>'30'!$N$30</f>
        <v>43.2</v>
      </c>
      <c r="AF12" s="19">
        <f>'31'!$N$30</f>
        <v>38.1</v>
      </c>
      <c r="AG12" s="11"/>
    </row>
    <row r="13" spans="1:34" ht="27" customHeight="1">
      <c r="A13" s="50" t="s">
        <v>14</v>
      </c>
      <c r="B13" s="16">
        <f>'1'!$O$30</f>
        <v>500.58000000000004</v>
      </c>
      <c r="C13" s="16">
        <f>'2'!$O$30</f>
        <v>541.67599999999993</v>
      </c>
      <c r="D13" s="16">
        <f>'3'!$O$30</f>
        <v>173.35</v>
      </c>
      <c r="E13" s="16">
        <f>'4'!$O$30</f>
        <v>362.51</v>
      </c>
      <c r="F13" s="16">
        <f>'5'!$O$30</f>
        <v>37.35</v>
      </c>
      <c r="G13" s="16">
        <f>'6'!$O$30</f>
        <v>296.09000000000003</v>
      </c>
      <c r="H13" s="16">
        <f>'7'!$O$30</f>
        <v>569</v>
      </c>
      <c r="I13" s="16">
        <f>'8'!$O$30</f>
        <v>93.5</v>
      </c>
      <c r="J13" s="16">
        <f>'9'!$O$30</f>
        <v>400.04862023653004</v>
      </c>
      <c r="K13" s="16">
        <f>'10'!$O$30</f>
        <v>417.49</v>
      </c>
      <c r="L13" s="16">
        <f>'11'!$O$30</f>
        <v>365.29862023653004</v>
      </c>
      <c r="M13" s="16">
        <f>'12'!$O$30</f>
        <v>363.5</v>
      </c>
      <c r="N13" s="16">
        <f>'13'!$O$30</f>
        <v>364.75</v>
      </c>
      <c r="O13" s="16">
        <f>'14'!$O$30</f>
        <v>858.08</v>
      </c>
      <c r="P13" s="16">
        <f>'15'!$O$30</f>
        <v>367.28</v>
      </c>
      <c r="Q13" s="16">
        <f>'16'!$O$30</f>
        <v>384.14</v>
      </c>
      <c r="R13" s="16">
        <f>'17'!$O$30</f>
        <v>256</v>
      </c>
      <c r="S13" s="16">
        <f>'18'!$O$30</f>
        <v>104.75</v>
      </c>
      <c r="T13" s="16">
        <f>'19'!$O$30</f>
        <v>324</v>
      </c>
      <c r="U13" s="16">
        <f>'20'!$O$30</f>
        <v>204</v>
      </c>
      <c r="V13" s="16">
        <f>'21'!$O$30</f>
        <v>364</v>
      </c>
      <c r="W13" s="16">
        <f>'22'!$O$30</f>
        <v>620.66</v>
      </c>
      <c r="X13" s="16">
        <f>'23'!$O$30</f>
        <v>374</v>
      </c>
      <c r="Y13" s="16">
        <f>'24'!$O$30</f>
        <v>442.44400000000002</v>
      </c>
      <c r="Z13" s="16">
        <f>'25'!$O$30</f>
        <v>928.33724047306009</v>
      </c>
      <c r="AA13" s="16">
        <f>'26'!$O$30</f>
        <v>418.99</v>
      </c>
      <c r="AB13" s="16">
        <f>'27'!$O$30</f>
        <v>399.65999999999997</v>
      </c>
      <c r="AC13" s="16">
        <f>'28'!$O$30</f>
        <v>92.3</v>
      </c>
      <c r="AD13" s="16">
        <f>'29'!$O$30</f>
        <v>359</v>
      </c>
      <c r="AE13" s="16">
        <f>'30'!$O$30</f>
        <v>406.2</v>
      </c>
      <c r="AF13" s="19">
        <f>'31'!$O$30</f>
        <v>210.7</v>
      </c>
      <c r="AG13" s="11">
        <v>1000</v>
      </c>
    </row>
    <row r="14" spans="1:34" ht="27" customHeight="1">
      <c r="A14" s="50" t="s">
        <v>15</v>
      </c>
      <c r="B14" s="16">
        <f>'1'!$P$30</f>
        <v>2.1</v>
      </c>
      <c r="C14" s="16">
        <f>'2'!$P$30</f>
        <v>3.06</v>
      </c>
      <c r="D14" s="16">
        <f>'3'!$P$30</f>
        <v>0.67</v>
      </c>
      <c r="E14" s="16">
        <f>'4'!$P$30</f>
        <v>4.0199999999999996</v>
      </c>
      <c r="F14" s="16">
        <f>'5'!$P$30</f>
        <v>0.27</v>
      </c>
      <c r="G14" s="16">
        <f>'6'!$P$30</f>
        <v>1.75</v>
      </c>
      <c r="H14" s="16">
        <f>'7'!$P$30</f>
        <v>4.51</v>
      </c>
      <c r="I14" s="16">
        <f>'8'!$P$30</f>
        <v>0.2</v>
      </c>
      <c r="J14" s="16">
        <f>'9'!$P$30</f>
        <v>2.9921156373193103</v>
      </c>
      <c r="K14" s="16">
        <f>'10'!$P$30</f>
        <v>2.4800000000000004</v>
      </c>
      <c r="L14" s="16">
        <f>'11'!$P$30</f>
        <v>2.4721156373193103</v>
      </c>
      <c r="M14" s="16">
        <f>'12'!$P$30</f>
        <v>2.83</v>
      </c>
      <c r="N14" s="16">
        <f>'13'!$P$30</f>
        <v>2.7800000000000002</v>
      </c>
      <c r="O14" s="16">
        <f>'14'!$P$30</f>
        <v>3.92</v>
      </c>
      <c r="P14" s="16">
        <f>'15'!$P$30</f>
        <v>3.42</v>
      </c>
      <c r="Q14" s="16">
        <f>'16'!$P$30</f>
        <v>3.12</v>
      </c>
      <c r="R14" s="16">
        <f>'17'!$P$30</f>
        <v>1.72</v>
      </c>
      <c r="S14" s="16">
        <f>'18'!$P$30</f>
        <v>0.28000000000000003</v>
      </c>
      <c r="T14" s="16">
        <f>'19'!$P$30</f>
        <v>3.0600000000000005</v>
      </c>
      <c r="U14" s="16">
        <f>'20'!$P$30</f>
        <v>0.60000000000000009</v>
      </c>
      <c r="V14" s="16">
        <f>'21'!$P$30</f>
        <v>3.7399999999999998</v>
      </c>
      <c r="W14" s="16">
        <f>'22'!$P$30</f>
        <v>4.22</v>
      </c>
      <c r="X14" s="16">
        <f>'23'!$P$30</f>
        <v>1.7</v>
      </c>
      <c r="Y14" s="16">
        <f>'24'!$P$30</f>
        <v>2.6390000000000002</v>
      </c>
      <c r="Z14" s="16">
        <f>'25'!$P$30</f>
        <v>6.34423127463862</v>
      </c>
      <c r="AA14" s="16">
        <f>'26'!$P$30</f>
        <v>4.03</v>
      </c>
      <c r="AB14" s="16">
        <f>'27'!$P$30</f>
        <v>2.12</v>
      </c>
      <c r="AC14" s="16">
        <f>'28'!$P$30</f>
        <v>0.47000000000000003</v>
      </c>
      <c r="AD14" s="16">
        <f>'29'!$P$30</f>
        <v>2</v>
      </c>
      <c r="AE14" s="16">
        <f>'30'!$P$30</f>
        <v>1.44</v>
      </c>
      <c r="AF14" s="19">
        <f>'31'!$P$30</f>
        <v>0.94</v>
      </c>
      <c r="AG14" s="11"/>
    </row>
    <row r="15" spans="1:34" ht="26.25" customHeight="1">
      <c r="A15" s="50" t="s">
        <v>6</v>
      </c>
      <c r="B15" s="16">
        <f>'1'!$Q$30</f>
        <v>675.1</v>
      </c>
      <c r="C15" s="16">
        <f>'2'!$Q$30</f>
        <v>686.88699999999994</v>
      </c>
      <c r="D15" s="16">
        <f>'3'!$Q$30</f>
        <v>573.11</v>
      </c>
      <c r="E15" s="16">
        <f>'4'!$Q$30</f>
        <v>570.91000000000008</v>
      </c>
      <c r="F15" s="16">
        <f>'5'!$Q$30</f>
        <v>113.11</v>
      </c>
      <c r="G15" s="16">
        <f>'6'!$Q$30</f>
        <v>847.56</v>
      </c>
      <c r="H15" s="16">
        <f>'7'!$Q$30</f>
        <v>1054.9000000000001</v>
      </c>
      <c r="I15" s="16">
        <f>'8'!$Q$30</f>
        <v>444.2</v>
      </c>
      <c r="J15" s="16">
        <f>'9'!$Q$30</f>
        <v>716.2</v>
      </c>
      <c r="K15" s="16">
        <f>'10'!$Q$30</f>
        <v>1221.31</v>
      </c>
      <c r="L15" s="16">
        <f>'11'!$Q$30</f>
        <v>820.65</v>
      </c>
      <c r="M15" s="16">
        <f>'12'!$Q$30</f>
        <v>511.66999999999996</v>
      </c>
      <c r="N15" s="16">
        <f>'13'!$Q$30</f>
        <v>715.69</v>
      </c>
      <c r="O15" s="16">
        <f>'14'!$Q$30</f>
        <v>888.63</v>
      </c>
      <c r="P15" s="16">
        <f>'15'!$Q$30</f>
        <v>676.77760000000001</v>
      </c>
      <c r="Q15" s="16">
        <f>'16'!$Q$30</f>
        <v>855.05899999999997</v>
      </c>
      <c r="R15" s="16">
        <f>'17'!$Q$30</f>
        <v>603</v>
      </c>
      <c r="S15" s="16">
        <f>'18'!$Q$30</f>
        <v>509.45</v>
      </c>
      <c r="T15" s="16">
        <f>'19'!$Q$30</f>
        <v>966.7</v>
      </c>
      <c r="U15" s="16">
        <f>'20'!$Q$30</f>
        <v>490</v>
      </c>
      <c r="V15" s="16">
        <f>'21'!$Q$30</f>
        <v>875.84999999999991</v>
      </c>
      <c r="W15" s="16">
        <f>'22'!$Q$30</f>
        <v>963.16699999999992</v>
      </c>
      <c r="X15" s="16">
        <f>'23'!$Q$30</f>
        <v>755</v>
      </c>
      <c r="Y15" s="16">
        <f>'24'!$Q$30</f>
        <v>767.31899999999996</v>
      </c>
      <c r="Z15" s="16">
        <f>'25'!$Q$30</f>
        <v>888.96</v>
      </c>
      <c r="AA15" s="16">
        <f>'26'!$Q$30</f>
        <v>834.3</v>
      </c>
      <c r="AB15" s="16">
        <f>'27'!$Q$30</f>
        <v>696.16699999999992</v>
      </c>
      <c r="AC15" s="16">
        <f>'28'!$Q$30</f>
        <v>397.5</v>
      </c>
      <c r="AD15" s="16">
        <f>'29'!$Q$30</f>
        <v>702.90000000000009</v>
      </c>
      <c r="AE15" s="16">
        <f>'30'!$Q$30</f>
        <v>424.47</v>
      </c>
      <c r="AF15" s="19">
        <f>'31'!$Q$30</f>
        <v>286.22000000000003</v>
      </c>
      <c r="AG15" s="11">
        <v>3000</v>
      </c>
    </row>
    <row r="16" spans="1:34" ht="27" customHeight="1" thickBot="1">
      <c r="A16" s="51" t="s">
        <v>486</v>
      </c>
      <c r="B16" s="59">
        <f>'1'!$R$30</f>
        <v>483.81177777777782</v>
      </c>
      <c r="C16" s="59">
        <f>'2'!$R$30</f>
        <v>405.48144444444438</v>
      </c>
      <c r="D16" s="59">
        <f>'3'!$R$30</f>
        <v>415.84566666666666</v>
      </c>
      <c r="E16" s="59">
        <f>'4'!$R$30</f>
        <v>310.25588888888888</v>
      </c>
      <c r="F16" s="59">
        <f>'5'!$R$30</f>
        <v>397.33388888888885</v>
      </c>
      <c r="G16" s="59">
        <f>'6'!$R$30</f>
        <v>1072.5706666666665</v>
      </c>
      <c r="H16" s="59">
        <f>'7'!$R$30</f>
        <v>916.05288888888822</v>
      </c>
      <c r="I16" s="59">
        <f>'8'!$R$30</f>
        <v>513.15588888888885</v>
      </c>
      <c r="J16" s="59">
        <f>'9'!$R$30</f>
        <v>421.45288888888888</v>
      </c>
      <c r="K16" s="59">
        <f>'10'!$R$30</f>
        <v>672.49700000000007</v>
      </c>
      <c r="L16" s="59">
        <f>'11'!$R$30</f>
        <v>766.99400000000003</v>
      </c>
      <c r="M16" s="59">
        <f>'12'!$R$30</f>
        <v>357.34699999999998</v>
      </c>
      <c r="N16" s="59">
        <f>'13'!$R$30</f>
        <v>450.84399999999999</v>
      </c>
      <c r="O16" s="59">
        <f>'14'!$R$30</f>
        <v>1098.7527647058819</v>
      </c>
      <c r="P16" s="59">
        <f>'15'!$R$30</f>
        <v>920.697</v>
      </c>
      <c r="Q16" s="59">
        <f>'16'!$R$30</f>
        <v>520.99733333333336</v>
      </c>
      <c r="R16" s="59">
        <f>'17'!$R$30</f>
        <v>509.5528888888889</v>
      </c>
      <c r="S16" s="59">
        <f>'18'!$R$30</f>
        <v>473.52255555555553</v>
      </c>
      <c r="T16" s="59">
        <f>'19'!$R$30</f>
        <v>1095.7528888888889</v>
      </c>
      <c r="U16" s="59">
        <f>'20'!$R$30</f>
        <v>220.43322222222218</v>
      </c>
      <c r="V16" s="59">
        <f>'21'!$R$30</f>
        <v>904.14400000000001</v>
      </c>
      <c r="W16" s="59">
        <f>'22'!$R$30</f>
        <v>549.6837536231883</v>
      </c>
      <c r="X16" s="59">
        <f>'23'!$R$30</f>
        <v>557.38375362318766</v>
      </c>
      <c r="Y16" s="59">
        <f>'24'!$R$30</f>
        <v>579.94100000000003</v>
      </c>
      <c r="Z16" s="59">
        <f>'25'!$R$30</f>
        <v>1160.3910000000001</v>
      </c>
      <c r="AA16" s="59">
        <f>'26'!$R$30</f>
        <v>983.84399999999994</v>
      </c>
      <c r="AB16" s="59">
        <f>'27'!$R$30</f>
        <v>335.06366666666639</v>
      </c>
      <c r="AC16" s="59">
        <f>'28'!$R$30</f>
        <v>696.39699999999993</v>
      </c>
      <c r="AD16" s="59">
        <f>'29'!$R$30</f>
        <v>438.56066666666658</v>
      </c>
      <c r="AE16" s="59">
        <f>'30'!$R$30</f>
        <v>182.99400000000003</v>
      </c>
      <c r="AF16" s="59">
        <f>'31'!$R$30</f>
        <v>93.244</v>
      </c>
      <c r="AG16" s="60">
        <f>SUM(B16:AF16)/31</f>
        <v>596.93543529595092</v>
      </c>
    </row>
  </sheetData>
  <phoneticPr fontId="1"/>
  <conditionalFormatting sqref="B13:AF13">
    <cfRule type="cellIs" dxfId="33" priority="60" operator="greaterThan">
      <formula>800</formula>
    </cfRule>
    <cfRule type="cellIs" dxfId="32" priority="66" operator="greaterThan">
      <formula>1352</formula>
    </cfRule>
    <cfRule type="cellIs" dxfId="31" priority="67" operator="greaterThan">
      <formula>800</formula>
    </cfRule>
    <cfRule type="cellIs" dxfId="30" priority="4" operator="greaterThan">
      <formula>10000000</formula>
    </cfRule>
    <cfRule type="cellIs" dxfId="29" priority="3" operator="greaterThan">
      <formula>1</formula>
    </cfRule>
    <cfRule type="cellIs" dxfId="28" priority="2" operator="greaterThan">
      <formula>1000</formula>
    </cfRule>
  </conditionalFormatting>
  <conditionalFormatting sqref="B10:AF10">
    <cfRule type="cellIs" dxfId="27" priority="55" operator="greaterThan">
      <formula>7</formula>
    </cfRule>
    <cfRule type="cellIs" dxfId="26" priority="56" operator="greaterThan">
      <formula>7</formula>
    </cfRule>
    <cfRule type="cellIs" dxfId="25" priority="58" operator="greaterThan">
      <formula>6</formula>
    </cfRule>
    <cfRule type="cellIs" dxfId="24" priority="64" operator="greaterThan">
      <formula>7</formula>
    </cfRule>
    <cfRule type="cellIs" dxfId="23" priority="65" operator="greaterThan">
      <formula>7</formula>
    </cfRule>
    <cfRule type="cellIs" dxfId="22" priority="7" operator="greaterThan">
      <formula>7</formula>
    </cfRule>
  </conditionalFormatting>
  <conditionalFormatting sqref="B4:AF4">
    <cfRule type="cellIs" dxfId="21" priority="57" operator="greaterThan">
      <formula>42</formula>
    </cfRule>
    <cfRule type="cellIs" dxfId="20" priority="61" operator="greaterThan">
      <formula>60</formula>
    </cfRule>
    <cfRule type="cellIs" dxfId="19" priority="62" operator="greaterThan">
      <formula>90</formula>
    </cfRule>
    <cfRule type="cellIs" dxfId="18" priority="63" operator="greaterThan">
      <formula>50</formula>
    </cfRule>
    <cfRule type="cellIs" dxfId="17" priority="20" operator="greaterThan">
      <formula>72</formula>
    </cfRule>
    <cfRule type="cellIs" dxfId="16" priority="19" operator="greaterThan">
      <formula>72</formula>
    </cfRule>
    <cfRule type="cellIs" dxfId="15" priority="18" operator="greaterThan">
      <formula>72</formula>
    </cfRule>
    <cfRule type="cellIs" dxfId="14" priority="17" operator="greaterThan">
      <formula>72</formula>
    </cfRule>
    <cfRule type="cellIs" dxfId="13" priority="16" operator="greaterThan">
      <formula>1</formula>
    </cfRule>
    <cfRule type="cellIs" dxfId="12" priority="15" operator="greaterThan">
      <formula>72</formula>
    </cfRule>
    <cfRule type="cellIs" dxfId="11" priority="14" operator="greaterThan">
      <formula>100</formula>
    </cfRule>
    <cfRule type="cellIs" dxfId="10" priority="13" operator="greaterThan">
      <formula>72</formula>
    </cfRule>
    <cfRule type="cellIs" dxfId="9" priority="12" operator="greaterThan">
      <formula>100</formula>
    </cfRule>
    <cfRule type="cellIs" dxfId="8" priority="11" operator="greaterThan">
      <formula>100</formula>
    </cfRule>
    <cfRule type="cellIs" dxfId="7" priority="10" operator="greaterThan">
      <formula>72</formula>
    </cfRule>
    <cfRule type="cellIs" dxfId="6" priority="9" operator="greaterThan">
      <formula>1</formula>
    </cfRule>
    <cfRule type="cellIs" dxfId="5" priority="8" operator="greaterThan">
      <formula>72</formula>
    </cfRule>
    <cfRule type="cellIs" dxfId="4" priority="1" operator="greaterThan">
      <formula>72</formula>
    </cfRule>
  </conditionalFormatting>
  <conditionalFormatting sqref="B11:AF11">
    <cfRule type="cellIs" dxfId="3" priority="59" operator="greaterThan">
      <formula>1500</formula>
    </cfRule>
    <cfRule type="cellIs" dxfId="2" priority="6" operator="greaterThan">
      <formula>2000</formula>
    </cfRule>
    <cfRule type="cellIs" dxfId="1" priority="5" operator="greaterThan">
      <formula>400000</formula>
    </cfRule>
  </conditionalFormatting>
  <conditionalFormatting sqref="B15:AF15 B3:AF4">
    <cfRule type="cellIs" dxfId="0" priority="28" stopIfTrue="1" operator="greaterThan">
      <formula>2000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8:X39"/>
  <sheetViews>
    <sheetView workbookViewId="0">
      <selection activeCell="J80" sqref="J80"/>
    </sheetView>
  </sheetViews>
  <sheetFormatPr defaultRowHeight="13.5"/>
  <sheetData>
    <row r="18" ht="14.25" customHeight="1"/>
    <row r="39" spans="1:24" ht="14.25" thickBot="1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56.5" style="11" customWidth="1"/>
    <col min="3" max="4" width="7.62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41976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基礎データ!B5</f>
        <v>食パン　1/8</v>
      </c>
      <c r="C3" s="40">
        <v>1</v>
      </c>
      <c r="D3" s="40">
        <v>1</v>
      </c>
      <c r="E3" s="42">
        <f>基礎データ!F5</f>
        <v>115</v>
      </c>
      <c r="F3" s="39">
        <f>基礎データ!G5</f>
        <v>4</v>
      </c>
      <c r="G3" s="39">
        <f>基礎データ!H5</f>
        <v>1.4</v>
      </c>
      <c r="H3" s="39">
        <f>基礎データ!I5</f>
        <v>21.1</v>
      </c>
      <c r="I3" s="39">
        <f>基礎データ!J5</f>
        <v>1.1000000000000001</v>
      </c>
      <c r="J3" s="39">
        <f>基礎データ!K5</f>
        <v>21.015000000000001</v>
      </c>
      <c r="K3" s="39">
        <f>基礎データ!L5</f>
        <v>229</v>
      </c>
      <c r="L3" s="39">
        <f>基礎データ!M5</f>
        <v>0.6</v>
      </c>
      <c r="M3" s="39">
        <f>基礎データ!N5</f>
        <v>43.65</v>
      </c>
      <c r="N3" s="39">
        <f>基礎データ!O5</f>
        <v>13.05</v>
      </c>
      <c r="O3" s="39">
        <f>基礎データ!P5</f>
        <v>37.35</v>
      </c>
      <c r="P3" s="39">
        <f>基礎データ!Q5</f>
        <v>0.27</v>
      </c>
      <c r="Q3" s="39">
        <f>基礎データ!R5</f>
        <v>13.11</v>
      </c>
      <c r="R3" s="71">
        <f>基礎データ!S5</f>
        <v>9.125</v>
      </c>
    </row>
    <row r="4" spans="1:18" ht="18" customHeight="1">
      <c r="A4" s="205"/>
      <c r="B4" s="10" t="str">
        <f>基礎データ!B99</f>
        <v>キャノーラソフトカロリー1/2</v>
      </c>
      <c r="C4" s="23"/>
      <c r="D4" s="23"/>
      <c r="E4" s="16">
        <f>基礎データ!F99*0.05</f>
        <v>17.100000000000001</v>
      </c>
      <c r="F4" s="14">
        <f>基礎データ!G99*0.05</f>
        <v>9.5000000000000001E-2</v>
      </c>
      <c r="G4" s="14">
        <f>基礎データ!H99*0.05</f>
        <v>1.97</v>
      </c>
      <c r="H4" s="14">
        <f>基礎データ!I99*0.05</f>
        <v>0</v>
      </c>
      <c r="I4" s="14">
        <f>基礎データ!J99*0.05</f>
        <v>0</v>
      </c>
      <c r="J4" s="14">
        <f>基礎データ!K99*0.05</f>
        <v>0</v>
      </c>
      <c r="K4" s="14">
        <f>基礎データ!L99*0.05</f>
        <v>24.5</v>
      </c>
      <c r="L4" s="14">
        <f>基礎データ!M99*0.05</f>
        <v>6.2230000000000001E-2</v>
      </c>
      <c r="M4" s="14">
        <f>基礎データ!N99*0.05</f>
        <v>0</v>
      </c>
      <c r="N4" s="14">
        <f>基礎データ!O99*0.05</f>
        <v>0</v>
      </c>
      <c r="O4" s="14">
        <f>基礎データ!P99*0.05</f>
        <v>0</v>
      </c>
      <c r="P4" s="14">
        <f>基礎データ!Q99*0.05</f>
        <v>0</v>
      </c>
      <c r="Q4" s="14">
        <f>基礎データ!R99*0.05</f>
        <v>0</v>
      </c>
      <c r="R4" s="19">
        <f>基礎データ!S99*0.05</f>
        <v>7.9</v>
      </c>
    </row>
    <row r="5" spans="1:18" ht="18" customHeight="1">
      <c r="A5" s="205"/>
      <c r="B5" s="10" t="str">
        <f>基礎データ!B373</f>
        <v>オリジナルブレンドレギュラーコーヒー</v>
      </c>
      <c r="C5" s="23"/>
      <c r="D5" s="23"/>
      <c r="E5" s="16">
        <f>基礎データ!F373</f>
        <v>4</v>
      </c>
      <c r="F5" s="14">
        <f>基礎データ!G373</f>
        <v>0.4</v>
      </c>
      <c r="G5" s="14">
        <f>基礎データ!H373</f>
        <v>0</v>
      </c>
      <c r="H5" s="14">
        <f>基礎データ!I373</f>
        <v>0.6</v>
      </c>
      <c r="I5" s="14">
        <f>基礎データ!J373</f>
        <v>0.1</v>
      </c>
      <c r="J5" s="14">
        <f>基礎データ!K373</f>
        <v>0</v>
      </c>
      <c r="K5" s="14">
        <f>基礎データ!L373</f>
        <v>8</v>
      </c>
      <c r="L5" s="14">
        <f>基礎データ!M373</f>
        <v>2.0320000000000001E-2</v>
      </c>
      <c r="M5" s="14">
        <f>基礎データ!N373</f>
        <v>0</v>
      </c>
      <c r="N5" s="14">
        <f>基礎データ!O373</f>
        <v>0</v>
      </c>
      <c r="O5" s="14">
        <f>基礎データ!P373</f>
        <v>0</v>
      </c>
      <c r="P5" s="14">
        <f>基礎データ!Q373</f>
        <v>0</v>
      </c>
      <c r="Q5" s="14">
        <f>基礎データ!R373</f>
        <v>100</v>
      </c>
      <c r="R5" s="19">
        <f>基礎データ!S373</f>
        <v>8.6088888888888793</v>
      </c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136.1</v>
      </c>
      <c r="F11" s="38">
        <f t="shared" ref="F11:P11" si="0">SUM(F3:F10)</f>
        <v>4.4950000000000001</v>
      </c>
      <c r="G11" s="36">
        <f t="shared" si="0"/>
        <v>3.37</v>
      </c>
      <c r="H11" s="36">
        <f t="shared" si="0"/>
        <v>21.700000000000003</v>
      </c>
      <c r="I11" s="36">
        <f t="shared" si="0"/>
        <v>1.2000000000000002</v>
      </c>
      <c r="J11" s="36">
        <f t="shared" si="0"/>
        <v>21.015000000000001</v>
      </c>
      <c r="K11" s="36">
        <f>SUM(K3:K10)</f>
        <v>261.5</v>
      </c>
      <c r="L11" s="37">
        <f>SUM(L3:L10)</f>
        <v>0.68254999999999999</v>
      </c>
      <c r="M11" s="36">
        <f t="shared" si="0"/>
        <v>43.65</v>
      </c>
      <c r="N11" s="38">
        <f t="shared" si="0"/>
        <v>13.05</v>
      </c>
      <c r="O11" s="36">
        <f t="shared" si="0"/>
        <v>37.35</v>
      </c>
      <c r="P11" s="37">
        <f t="shared" si="0"/>
        <v>0.27</v>
      </c>
      <c r="Q11" s="37">
        <f>SUM(Q3:Q10)</f>
        <v>113.11</v>
      </c>
      <c r="R11" s="57">
        <f>SUM(R3:R10)</f>
        <v>25.633888888888876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627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基礎データ!B168</f>
        <v>若鶏ももトマト煮込み風セット</v>
      </c>
      <c r="C13" s="23"/>
      <c r="D13" s="23"/>
      <c r="E13" s="16">
        <f>基礎データ!F168</f>
        <v>274</v>
      </c>
      <c r="F13" s="14">
        <f>基礎データ!G168</f>
        <v>12.6</v>
      </c>
      <c r="G13" s="14">
        <f>基礎データ!H168</f>
        <v>16.100000000000001</v>
      </c>
      <c r="H13" s="14">
        <f>基礎データ!I168</f>
        <v>18.2</v>
      </c>
      <c r="I13" s="14">
        <f>基礎データ!J168</f>
        <v>2.8</v>
      </c>
      <c r="J13" s="14">
        <f>基礎データ!K168</f>
        <v>21</v>
      </c>
      <c r="K13" s="14">
        <f>基礎データ!L168</f>
        <v>972</v>
      </c>
      <c r="L13" s="14">
        <f>基礎データ!M168</f>
        <v>2.5</v>
      </c>
      <c r="M13" s="14">
        <f>基礎データ!N168</f>
        <v>0</v>
      </c>
      <c r="N13" s="14">
        <f>基礎データ!O168</f>
        <v>0</v>
      </c>
      <c r="O13" s="14">
        <f>基礎データ!P168</f>
        <v>0</v>
      </c>
      <c r="P13" s="14">
        <f>基礎データ!Q168</f>
        <v>0</v>
      </c>
      <c r="Q13" s="14">
        <f>基礎データ!R168</f>
        <v>0</v>
      </c>
      <c r="R13" s="19">
        <f>基礎データ!S168</f>
        <v>298</v>
      </c>
    </row>
    <row r="14" spans="1:18" ht="18" customHeight="1">
      <c r="A14" s="205"/>
      <c r="B14" s="9" t="str">
        <f>基礎データ!B373</f>
        <v>オリジナルブレンドレギュラーコーヒー</v>
      </c>
      <c r="C14" s="23"/>
      <c r="D14" s="23"/>
      <c r="E14" s="16">
        <f>基礎データ!F373</f>
        <v>4</v>
      </c>
      <c r="F14" s="14">
        <f>基礎データ!G373</f>
        <v>0.4</v>
      </c>
      <c r="G14" s="14">
        <f>基礎データ!H373</f>
        <v>0</v>
      </c>
      <c r="H14" s="14">
        <f>基礎データ!I373</f>
        <v>0.6</v>
      </c>
      <c r="I14" s="14">
        <f>基礎データ!J373</f>
        <v>0.1</v>
      </c>
      <c r="J14" s="14">
        <f>基礎データ!K373</f>
        <v>0</v>
      </c>
      <c r="K14" s="14">
        <f>基礎データ!L373</f>
        <v>8</v>
      </c>
      <c r="L14" s="14">
        <f>基礎データ!M373</f>
        <v>2.0320000000000001E-2</v>
      </c>
      <c r="M14" s="14">
        <f>基礎データ!N373</f>
        <v>0</v>
      </c>
      <c r="N14" s="14">
        <f>基礎データ!O373</f>
        <v>0</v>
      </c>
      <c r="O14" s="14">
        <f>基礎データ!P373</f>
        <v>0</v>
      </c>
      <c r="P14" s="14">
        <f>基礎データ!Q373</f>
        <v>0</v>
      </c>
      <c r="Q14" s="14">
        <f>基礎データ!R373</f>
        <v>100</v>
      </c>
      <c r="R14" s="19">
        <f>基礎データ!S373</f>
        <v>8.6088888888888793</v>
      </c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72"/>
    </row>
    <row r="16" spans="1:18" ht="18" customHeight="1">
      <c r="A16" s="205"/>
      <c r="B16" s="9"/>
      <c r="C16" s="23"/>
      <c r="D16" s="23"/>
      <c r="E16" s="1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614</v>
      </c>
      <c r="F20" s="47">
        <f t="shared" ref="F20:P20" si="1">SUM(F12:F19)</f>
        <v>18</v>
      </c>
      <c r="G20" s="46">
        <f t="shared" si="1"/>
        <v>16.700000000000003</v>
      </c>
      <c r="H20" s="46">
        <f t="shared" si="1"/>
        <v>18.8</v>
      </c>
      <c r="I20" s="46">
        <f t="shared" si="1"/>
        <v>2.9</v>
      </c>
      <c r="J20" s="46">
        <f t="shared" si="1"/>
        <v>95.2</v>
      </c>
      <c r="K20" s="46">
        <f>SUM(K12:K19)</f>
        <v>982</v>
      </c>
      <c r="L20" s="62">
        <f>SUM(L12:L19)</f>
        <v>2.5403199999999999</v>
      </c>
      <c r="M20" s="46">
        <f t="shared" si="1"/>
        <v>58</v>
      </c>
      <c r="N20" s="47">
        <f t="shared" si="1"/>
        <v>6</v>
      </c>
      <c r="O20" s="46">
        <f t="shared" si="1"/>
        <v>68</v>
      </c>
      <c r="P20" s="62">
        <f t="shared" si="1"/>
        <v>0.2</v>
      </c>
      <c r="Q20" s="62">
        <f>SUM(Q12:Q19)</f>
        <v>230</v>
      </c>
      <c r="R20" s="57">
        <f>SUM(R12:R19)</f>
        <v>344.1058888888889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基礎データ!B253</f>
        <v>さばの塩焼き</v>
      </c>
      <c r="C22" s="23"/>
      <c r="D22" s="23"/>
      <c r="E22" s="16">
        <f>基礎データ!F253</f>
        <v>136</v>
      </c>
      <c r="F22" s="14">
        <f>基礎データ!G253</f>
        <v>15.2</v>
      </c>
      <c r="G22" s="14">
        <f>基礎データ!H253</f>
        <v>8.3000000000000007</v>
      </c>
      <c r="H22" s="14">
        <f>基礎データ!I253</f>
        <v>0</v>
      </c>
      <c r="I22" s="14">
        <f>基礎データ!J253</f>
        <v>0.3</v>
      </c>
      <c r="J22" s="14">
        <f>基礎データ!K253</f>
        <v>0</v>
      </c>
      <c r="K22" s="14">
        <f>基礎データ!L253</f>
        <v>411</v>
      </c>
      <c r="L22" s="14">
        <f>基礎データ!M253</f>
        <v>1</v>
      </c>
      <c r="M22" s="14">
        <f>基礎データ!N253</f>
        <v>0</v>
      </c>
      <c r="N22" s="14">
        <f>基礎データ!O253</f>
        <v>0</v>
      </c>
      <c r="O22" s="14">
        <f>基礎データ!P253</f>
        <v>0</v>
      </c>
      <c r="P22" s="14">
        <f>基礎データ!Q253</f>
        <v>0</v>
      </c>
      <c r="Q22" s="14">
        <f>基礎データ!R253</f>
        <v>0</v>
      </c>
      <c r="R22" s="19">
        <f>基礎データ!S253</f>
        <v>0</v>
      </c>
    </row>
    <row r="23" spans="1:18" ht="18" customHeight="1">
      <c r="A23" s="205"/>
      <c r="B23" s="10" t="str">
        <f>基礎データ!B373</f>
        <v>オリジナルブレンドレギュラーコーヒー</v>
      </c>
      <c r="C23" s="23"/>
      <c r="D23" s="23"/>
      <c r="E23" s="16">
        <f>基礎データ!F373</f>
        <v>4</v>
      </c>
      <c r="F23" s="14">
        <f>基礎データ!G373</f>
        <v>0.4</v>
      </c>
      <c r="G23" s="14">
        <f>基礎データ!H373</f>
        <v>0</v>
      </c>
      <c r="H23" s="14">
        <f>基礎データ!I373</f>
        <v>0.6</v>
      </c>
      <c r="I23" s="14">
        <f>基礎データ!J373</f>
        <v>0.1</v>
      </c>
      <c r="J23" s="14">
        <f>基礎データ!K373</f>
        <v>0</v>
      </c>
      <c r="K23" s="14">
        <f>基礎データ!L373</f>
        <v>8</v>
      </c>
      <c r="L23" s="14">
        <f>基礎データ!M373</f>
        <v>2.0320000000000001E-2</v>
      </c>
      <c r="M23" s="14">
        <f>基礎データ!N373</f>
        <v>0</v>
      </c>
      <c r="N23" s="14">
        <f>基礎データ!O373</f>
        <v>0</v>
      </c>
      <c r="O23" s="14">
        <f>基礎データ!P373</f>
        <v>0</v>
      </c>
      <c r="P23" s="14">
        <f>基礎データ!Q373</f>
        <v>0</v>
      </c>
      <c r="Q23" s="14">
        <f>基礎データ!R373</f>
        <v>100</v>
      </c>
      <c r="R23" s="19">
        <f>基礎データ!S373</f>
        <v>8.6088888888888793</v>
      </c>
    </row>
    <row r="24" spans="1:18" ht="18" customHeight="1">
      <c r="A24" s="205"/>
      <c r="B24" s="10"/>
      <c r="C24" s="23"/>
      <c r="D24" s="23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476</v>
      </c>
      <c r="F29" s="28">
        <f t="shared" ref="F29:P29" si="2">SUM(F21:F28)</f>
        <v>20.599999999999998</v>
      </c>
      <c r="G29" s="13">
        <f t="shared" si="2"/>
        <v>8.9</v>
      </c>
      <c r="H29" s="13">
        <f t="shared" si="2"/>
        <v>0.6</v>
      </c>
      <c r="I29" s="13">
        <f t="shared" si="2"/>
        <v>0.4</v>
      </c>
      <c r="J29" s="13">
        <f t="shared" si="2"/>
        <v>74.2</v>
      </c>
      <c r="K29" s="13">
        <f>SUM(K21:K28)</f>
        <v>421</v>
      </c>
      <c r="L29" s="24">
        <f>SUM(L21:L28)</f>
        <v>1.0403199999999999</v>
      </c>
      <c r="M29" s="13">
        <f t="shared" si="2"/>
        <v>58</v>
      </c>
      <c r="N29" s="28">
        <f t="shared" si="2"/>
        <v>6</v>
      </c>
      <c r="O29" s="13">
        <f t="shared" si="2"/>
        <v>68</v>
      </c>
      <c r="P29" s="24">
        <f t="shared" si="2"/>
        <v>0.2</v>
      </c>
      <c r="Q29" s="24">
        <f>SUM(Q21:Q28)</f>
        <v>230</v>
      </c>
      <c r="R29" s="57">
        <f>SUM(R21:R28)</f>
        <v>46.105888888888877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1226.0999999999999</v>
      </c>
      <c r="F30" s="29">
        <f t="shared" ref="F30:P30" si="3">F11+F20+F29</f>
        <v>43.094999999999999</v>
      </c>
      <c r="G30" s="6">
        <f t="shared" si="3"/>
        <v>28.970000000000006</v>
      </c>
      <c r="H30" s="6">
        <f t="shared" si="3"/>
        <v>41.1</v>
      </c>
      <c r="I30" s="6">
        <f t="shared" si="3"/>
        <v>4.5</v>
      </c>
      <c r="J30" s="6">
        <f t="shared" si="3"/>
        <v>190.41500000000002</v>
      </c>
      <c r="K30" s="6">
        <f>K11+K20+K29</f>
        <v>1664.5</v>
      </c>
      <c r="L30" s="25">
        <f>L11+L20+L29</f>
        <v>4.2631899999999998</v>
      </c>
      <c r="M30" s="6">
        <f t="shared" si="3"/>
        <v>159.65</v>
      </c>
      <c r="N30" s="29">
        <f t="shared" si="3"/>
        <v>25.05</v>
      </c>
      <c r="O30" s="6">
        <f t="shared" si="3"/>
        <v>173.35</v>
      </c>
      <c r="P30" s="25">
        <f t="shared" si="3"/>
        <v>0.67</v>
      </c>
      <c r="Q30" s="25">
        <f>Q11+Q20+Q29</f>
        <v>573.11</v>
      </c>
      <c r="R30" s="58">
        <f>R11+R20+R29</f>
        <v>415.84566666666666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59.375" style="11" customWidth="1"/>
    <col min="3" max="4" width="7.62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41977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基礎データ!B5</f>
        <v>食パン　1/8</v>
      </c>
      <c r="C3" s="40">
        <v>2</v>
      </c>
      <c r="D3" s="40">
        <v>2</v>
      </c>
      <c r="E3" s="42">
        <f>基礎データ!F5*2</f>
        <v>230</v>
      </c>
      <c r="F3" s="39">
        <f>基礎データ!G5*2</f>
        <v>8</v>
      </c>
      <c r="G3" s="39">
        <f>基礎データ!H5*2</f>
        <v>2.8</v>
      </c>
      <c r="H3" s="39">
        <f>基礎データ!I5*2</f>
        <v>42.2</v>
      </c>
      <c r="I3" s="39">
        <f>基礎データ!J5*2</f>
        <v>2.2000000000000002</v>
      </c>
      <c r="J3" s="39">
        <f>基礎データ!K5*2</f>
        <v>42.03</v>
      </c>
      <c r="K3" s="39">
        <f>基礎データ!L5*2</f>
        <v>458</v>
      </c>
      <c r="L3" s="39">
        <f>基礎データ!M5*2</f>
        <v>1.2</v>
      </c>
      <c r="M3" s="39">
        <f>基礎データ!N5*2</f>
        <v>87.3</v>
      </c>
      <c r="N3" s="39">
        <f>基礎データ!O5*2</f>
        <v>26.1</v>
      </c>
      <c r="O3" s="39">
        <f>基礎データ!P5*2</f>
        <v>74.7</v>
      </c>
      <c r="P3" s="39">
        <f>基礎データ!Q5*2</f>
        <v>0.54</v>
      </c>
      <c r="Q3" s="39">
        <f>基礎データ!R5*2</f>
        <v>26.22</v>
      </c>
      <c r="R3" s="71">
        <f>基礎データ!S5*2</f>
        <v>18.25</v>
      </c>
    </row>
    <row r="4" spans="1:18" ht="18" customHeight="1">
      <c r="A4" s="205"/>
      <c r="B4" s="10" t="str">
        <f>基礎データ!B99</f>
        <v>キャノーラソフトカロリー1/2</v>
      </c>
      <c r="C4" s="23"/>
      <c r="D4" s="23"/>
      <c r="E4" s="16">
        <f>基礎データ!F99/20</f>
        <v>17.100000000000001</v>
      </c>
      <c r="F4" s="14">
        <f>基礎データ!G99/20</f>
        <v>9.5000000000000001E-2</v>
      </c>
      <c r="G4" s="14">
        <f>基礎データ!H99/20</f>
        <v>1.97</v>
      </c>
      <c r="H4" s="14">
        <f>基礎データ!I99/20</f>
        <v>0</v>
      </c>
      <c r="I4" s="14">
        <f>基礎データ!J99/20</f>
        <v>0</v>
      </c>
      <c r="J4" s="14">
        <f>基礎データ!K99/20</f>
        <v>0</v>
      </c>
      <c r="K4" s="14">
        <f>基礎データ!L99/20</f>
        <v>24.5</v>
      </c>
      <c r="L4" s="14">
        <f>基礎データ!M99/20</f>
        <v>6.2229999999999994E-2</v>
      </c>
      <c r="M4" s="14">
        <f>基礎データ!N99/20</f>
        <v>0</v>
      </c>
      <c r="N4" s="14">
        <f>基礎データ!O99/20</f>
        <v>0</v>
      </c>
      <c r="O4" s="14">
        <f>基礎データ!P99/20</f>
        <v>0</v>
      </c>
      <c r="P4" s="14">
        <f>基礎データ!Q99/20</f>
        <v>0</v>
      </c>
      <c r="Q4" s="14">
        <f>基礎データ!R99/20</f>
        <v>0</v>
      </c>
      <c r="R4" s="19">
        <f>基礎データ!S99/20</f>
        <v>7.9</v>
      </c>
    </row>
    <row r="5" spans="1:18" ht="18" customHeight="1">
      <c r="A5" s="205"/>
      <c r="B5" s="10"/>
      <c r="C5" s="23"/>
      <c r="D5" s="23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9"/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247.1</v>
      </c>
      <c r="F11" s="38">
        <f t="shared" ref="F11:P11" si="0">SUM(F3:F10)</f>
        <v>8.0950000000000006</v>
      </c>
      <c r="G11" s="36">
        <f t="shared" si="0"/>
        <v>4.7699999999999996</v>
      </c>
      <c r="H11" s="36">
        <f t="shared" si="0"/>
        <v>42.2</v>
      </c>
      <c r="I11" s="36">
        <f t="shared" si="0"/>
        <v>2.2000000000000002</v>
      </c>
      <c r="J11" s="36">
        <f t="shared" si="0"/>
        <v>42.03</v>
      </c>
      <c r="K11" s="36">
        <f>SUM(K3:K10)</f>
        <v>482.5</v>
      </c>
      <c r="L11" s="37">
        <f>SUM(L3:L10)</f>
        <v>1.26223</v>
      </c>
      <c r="M11" s="36">
        <f t="shared" si="0"/>
        <v>87.3</v>
      </c>
      <c r="N11" s="38">
        <f t="shared" si="0"/>
        <v>26.1</v>
      </c>
      <c r="O11" s="36">
        <f t="shared" si="0"/>
        <v>74.7</v>
      </c>
      <c r="P11" s="37">
        <f t="shared" si="0"/>
        <v>0.54</v>
      </c>
      <c r="Q11" s="37">
        <f>SUM(Q3:Q10)</f>
        <v>26.22</v>
      </c>
      <c r="R11" s="57">
        <f>SUM(R3:R10)</f>
        <v>26.15</v>
      </c>
    </row>
    <row r="12" spans="1:18" ht="18" customHeight="1">
      <c r="A12" s="207" t="s">
        <v>2</v>
      </c>
      <c r="B12" s="7" t="str">
        <f>基礎データ!B202</f>
        <v>カルビ定食</v>
      </c>
      <c r="C12" s="40" t="s">
        <v>22</v>
      </c>
      <c r="D12" s="40">
        <v>1</v>
      </c>
      <c r="E12" s="18">
        <f>基礎データ!F202</f>
        <v>659</v>
      </c>
      <c r="F12" s="17">
        <f>基礎データ!G202</f>
        <v>17.350000000000001</v>
      </c>
      <c r="G12" s="17">
        <f>基礎データ!H202</f>
        <v>29.86</v>
      </c>
      <c r="H12" s="17">
        <f>基礎データ!I202</f>
        <v>0</v>
      </c>
      <c r="I12" s="17">
        <f>基礎データ!J202</f>
        <v>1.43</v>
      </c>
      <c r="J12" s="17">
        <f>基礎データ!K202</f>
        <v>73.86</v>
      </c>
      <c r="K12" s="17">
        <f>基礎データ!L202</f>
        <v>952.59</v>
      </c>
      <c r="L12" s="17">
        <f>基礎データ!M202</f>
        <v>2.39</v>
      </c>
      <c r="M12" s="17">
        <f>基礎データ!N202</f>
        <v>406.17</v>
      </c>
      <c r="N12" s="17">
        <f>基礎データ!O202</f>
        <v>56.51</v>
      </c>
      <c r="O12" s="17">
        <f>基礎データ!P202</f>
        <v>207.81</v>
      </c>
      <c r="P12" s="17">
        <f>基礎データ!Q202</f>
        <v>2.08</v>
      </c>
      <c r="Q12" s="17">
        <f>基礎データ!R202</f>
        <v>183.49</v>
      </c>
      <c r="R12" s="71">
        <f>基礎データ!S202</f>
        <v>0</v>
      </c>
    </row>
    <row r="13" spans="1:18" ht="18" customHeight="1">
      <c r="A13" s="205"/>
      <c r="B13" s="9" t="str">
        <f>基礎データ!B394</f>
        <v>のどごし生</v>
      </c>
      <c r="C13" s="23"/>
      <c r="D13" s="23"/>
      <c r="E13" s="16">
        <f>基礎データ!F394</f>
        <v>5</v>
      </c>
      <c r="F13" s="14">
        <f>基礎データ!G394</f>
        <v>0.5</v>
      </c>
      <c r="G13" s="14">
        <f>基礎データ!H394</f>
        <v>0.5</v>
      </c>
      <c r="H13" s="14">
        <f>基礎データ!I394</f>
        <v>0.5</v>
      </c>
      <c r="I13" s="14">
        <f>基礎データ!J394</f>
        <v>0</v>
      </c>
      <c r="J13" s="14">
        <f>基礎データ!K394</f>
        <v>0.5</v>
      </c>
      <c r="K13" s="14">
        <f>基礎データ!L394</f>
        <v>0.5</v>
      </c>
      <c r="L13" s="14">
        <f>基礎データ!M394</f>
        <v>1.2700000000000001E-3</v>
      </c>
      <c r="M13" s="14">
        <f>基礎データ!N394</f>
        <v>0</v>
      </c>
      <c r="N13" s="14">
        <f>基礎データ!O394</f>
        <v>0</v>
      </c>
      <c r="O13" s="14">
        <f>基礎データ!P394</f>
        <v>0</v>
      </c>
      <c r="P13" s="14">
        <f>基礎データ!Q394</f>
        <v>0</v>
      </c>
      <c r="Q13" s="14">
        <f>基礎データ!R394</f>
        <v>100</v>
      </c>
      <c r="R13" s="19">
        <f>基礎データ!S394</f>
        <v>0</v>
      </c>
    </row>
    <row r="14" spans="1:18" ht="18" customHeight="1">
      <c r="A14" s="205"/>
      <c r="B14" s="9"/>
      <c r="C14" s="23"/>
      <c r="D14" s="23"/>
      <c r="E14" s="16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9"/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72"/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664</v>
      </c>
      <c r="F20" s="47">
        <f t="shared" ref="F20:P20" si="1">SUM(F12:F19)</f>
        <v>17.850000000000001</v>
      </c>
      <c r="G20" s="46">
        <f t="shared" si="1"/>
        <v>30.36</v>
      </c>
      <c r="H20" s="46">
        <f t="shared" si="1"/>
        <v>0.5</v>
      </c>
      <c r="I20" s="46">
        <f t="shared" si="1"/>
        <v>1.43</v>
      </c>
      <c r="J20" s="46">
        <f t="shared" si="1"/>
        <v>74.36</v>
      </c>
      <c r="K20" s="46">
        <f>SUM(K12:K19)</f>
        <v>953.09</v>
      </c>
      <c r="L20" s="62">
        <f>SUM(L12:L19)</f>
        <v>2.39127</v>
      </c>
      <c r="M20" s="46">
        <f t="shared" si="1"/>
        <v>406.17</v>
      </c>
      <c r="N20" s="47">
        <f t="shared" si="1"/>
        <v>56.51</v>
      </c>
      <c r="O20" s="46">
        <f t="shared" si="1"/>
        <v>207.81</v>
      </c>
      <c r="P20" s="62">
        <f t="shared" si="1"/>
        <v>2.08</v>
      </c>
      <c r="Q20" s="62">
        <f>SUM(Q12:Q19)</f>
        <v>283.49</v>
      </c>
      <c r="R20" s="57">
        <f>SUM(R12:R19)</f>
        <v>0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基礎データ!B252</f>
        <v>塩さば</v>
      </c>
      <c r="C22" s="23"/>
      <c r="D22" s="23"/>
      <c r="E22" s="16">
        <f>基礎データ!F252</f>
        <v>175</v>
      </c>
      <c r="F22" s="14">
        <f>基礎データ!G252</f>
        <v>15.72</v>
      </c>
      <c r="G22" s="14">
        <f>基礎データ!H252</f>
        <v>11.46</v>
      </c>
      <c r="H22" s="14">
        <f>基礎データ!I252</f>
        <v>0</v>
      </c>
      <c r="I22" s="14">
        <f>基礎データ!J252</f>
        <v>0</v>
      </c>
      <c r="J22" s="14">
        <f>基礎データ!K252</f>
        <v>0.06</v>
      </c>
      <c r="K22" s="14">
        <f>基礎データ!L252</f>
        <v>432</v>
      </c>
      <c r="L22" s="14">
        <f>基礎データ!M252</f>
        <v>1.08</v>
      </c>
      <c r="M22" s="14">
        <f>基礎データ!N252</f>
        <v>180</v>
      </c>
      <c r="N22" s="14">
        <f>基礎データ!O252</f>
        <v>16.2</v>
      </c>
      <c r="O22" s="14">
        <f>基礎データ!P252</f>
        <v>12</v>
      </c>
      <c r="P22" s="14">
        <f>基礎データ!Q252</f>
        <v>1.2</v>
      </c>
      <c r="Q22" s="14">
        <f>基礎データ!R252</f>
        <v>31.2</v>
      </c>
      <c r="R22" s="19">
        <f>基礎データ!S252</f>
        <v>149</v>
      </c>
    </row>
    <row r="23" spans="1:18" ht="18" customHeight="1">
      <c r="A23" s="205"/>
      <c r="B23" s="10" t="str">
        <f>基礎データ!B353</f>
        <v>やさい揚げ国野菜4枚入り（1枚）</v>
      </c>
      <c r="C23" s="23"/>
      <c r="D23" s="23"/>
      <c r="E23" s="16">
        <f>基礎データ!F353*2</f>
        <v>132</v>
      </c>
      <c r="F23" s="14">
        <f>基礎データ!G353*2</f>
        <v>6.2</v>
      </c>
      <c r="G23" s="14">
        <f>基礎データ!H353*2</f>
        <v>4.4000000000000004</v>
      </c>
      <c r="H23" s="14">
        <f>基礎データ!I353*2</f>
        <v>16.2</v>
      </c>
      <c r="I23" s="14">
        <f>基礎データ!J353*2</f>
        <v>1</v>
      </c>
      <c r="J23" s="14">
        <f>基礎データ!K353*2</f>
        <v>0</v>
      </c>
      <c r="K23" s="14">
        <f>基礎データ!L353*2</f>
        <v>660</v>
      </c>
      <c r="L23" s="14">
        <f>基礎データ!M353*2</f>
        <v>1.6</v>
      </c>
      <c r="M23" s="14">
        <f>基礎データ!N353*2</f>
        <v>0</v>
      </c>
      <c r="N23" s="14">
        <f>基礎データ!O353*2</f>
        <v>0</v>
      </c>
      <c r="O23" s="14">
        <f>基礎データ!P353*2</f>
        <v>0</v>
      </c>
      <c r="P23" s="14">
        <f>基礎データ!Q353*2</f>
        <v>0</v>
      </c>
      <c r="Q23" s="14">
        <f>基礎データ!R353*2</f>
        <v>0</v>
      </c>
      <c r="R23" s="19">
        <f>基礎データ!S353*2</f>
        <v>89</v>
      </c>
    </row>
    <row r="24" spans="1:18" ht="18" customHeight="1">
      <c r="A24" s="205"/>
      <c r="B24" s="10" t="str">
        <f>基礎データ!B373</f>
        <v>オリジナルブレンドレギュラーコーヒー</v>
      </c>
      <c r="C24" s="23"/>
      <c r="D24" s="23"/>
      <c r="E24" s="32">
        <f>基礎データ!F373</f>
        <v>4</v>
      </c>
      <c r="F24" s="33">
        <f>基礎データ!G373</f>
        <v>0.4</v>
      </c>
      <c r="G24" s="33">
        <f>基礎データ!H373</f>
        <v>0</v>
      </c>
      <c r="H24" s="33">
        <f>基礎データ!I373</f>
        <v>0.6</v>
      </c>
      <c r="I24" s="33">
        <f>基礎データ!J373</f>
        <v>0.1</v>
      </c>
      <c r="J24" s="33">
        <f>基礎データ!K373</f>
        <v>0</v>
      </c>
      <c r="K24" s="33">
        <f>基礎データ!L373</f>
        <v>8</v>
      </c>
      <c r="L24" s="33">
        <f>基礎データ!M373</f>
        <v>2.0320000000000001E-2</v>
      </c>
      <c r="M24" s="33">
        <f>基礎データ!N373</f>
        <v>0</v>
      </c>
      <c r="N24" s="33">
        <f>基礎データ!O373</f>
        <v>0</v>
      </c>
      <c r="O24" s="33">
        <f>基礎データ!P373</f>
        <v>0</v>
      </c>
      <c r="P24" s="33">
        <f>基礎データ!Q373</f>
        <v>0</v>
      </c>
      <c r="Q24" s="33">
        <f>基礎データ!R373</f>
        <v>100</v>
      </c>
      <c r="R24" s="72">
        <f>基礎データ!S373</f>
        <v>8.6088888888888793</v>
      </c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647</v>
      </c>
      <c r="F29" s="28">
        <f t="shared" ref="F29:P29" si="2">SUM(F21:F28)</f>
        <v>27.319999999999997</v>
      </c>
      <c r="G29" s="13">
        <f t="shared" si="2"/>
        <v>16.46</v>
      </c>
      <c r="H29" s="13">
        <f t="shared" si="2"/>
        <v>16.8</v>
      </c>
      <c r="I29" s="13">
        <f t="shared" si="2"/>
        <v>1.1000000000000001</v>
      </c>
      <c r="J29" s="13">
        <f t="shared" si="2"/>
        <v>74.260000000000005</v>
      </c>
      <c r="K29" s="13">
        <f>SUM(K21:K28)</f>
        <v>1102</v>
      </c>
      <c r="L29" s="24">
        <f>SUM(L21:L28)</f>
        <v>2.7203200000000001</v>
      </c>
      <c r="M29" s="13">
        <f t="shared" si="2"/>
        <v>238</v>
      </c>
      <c r="N29" s="28">
        <f t="shared" si="2"/>
        <v>22.2</v>
      </c>
      <c r="O29" s="13">
        <f t="shared" si="2"/>
        <v>80</v>
      </c>
      <c r="P29" s="24">
        <f t="shared" si="2"/>
        <v>1.4</v>
      </c>
      <c r="Q29" s="24">
        <f>SUM(Q21:Q28)</f>
        <v>261.2</v>
      </c>
      <c r="R29" s="57">
        <f>SUM(R21:R28)</f>
        <v>284.1058888888889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1558.1</v>
      </c>
      <c r="F30" s="29">
        <f t="shared" ref="F30:P30" si="3">F11+F20+F29</f>
        <v>53.265000000000001</v>
      </c>
      <c r="G30" s="6">
        <f t="shared" si="3"/>
        <v>51.589999999999996</v>
      </c>
      <c r="H30" s="6">
        <f t="shared" si="3"/>
        <v>59.5</v>
      </c>
      <c r="I30" s="6">
        <f t="shared" si="3"/>
        <v>4.7300000000000004</v>
      </c>
      <c r="J30" s="6">
        <f t="shared" si="3"/>
        <v>190.65</v>
      </c>
      <c r="K30" s="6">
        <f>K11+K20+K29</f>
        <v>2537.59</v>
      </c>
      <c r="L30" s="25">
        <f>L11+L20+L29</f>
        <v>6.3738200000000003</v>
      </c>
      <c r="M30" s="6">
        <f t="shared" si="3"/>
        <v>731.47</v>
      </c>
      <c r="N30" s="29">
        <f t="shared" si="3"/>
        <v>104.81</v>
      </c>
      <c r="O30" s="6">
        <f t="shared" si="3"/>
        <v>362.51</v>
      </c>
      <c r="P30" s="25">
        <f t="shared" si="3"/>
        <v>4.0199999999999996</v>
      </c>
      <c r="Q30" s="25">
        <f>Q11+Q20+Q29</f>
        <v>570.91000000000008</v>
      </c>
      <c r="R30" s="58">
        <f>R11+R20+R29</f>
        <v>310.25588888888888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57.875" style="11" customWidth="1"/>
    <col min="3" max="4" width="7.62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41978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基礎データ!B2</f>
        <v>ご飯　200g</v>
      </c>
      <c r="C3" s="40"/>
      <c r="D3" s="40">
        <v>1</v>
      </c>
      <c r="E3" s="42">
        <f>基礎データ!F2</f>
        <v>336</v>
      </c>
      <c r="F3" s="39">
        <f>基礎データ!G5</f>
        <v>4</v>
      </c>
      <c r="G3" s="39">
        <f>基礎データ!H5</f>
        <v>1.4</v>
      </c>
      <c r="H3" s="39">
        <f>基礎データ!I5</f>
        <v>21.1</v>
      </c>
      <c r="I3" s="39">
        <f>基礎データ!J5</f>
        <v>1.1000000000000001</v>
      </c>
      <c r="J3" s="39">
        <f>基礎データ!K5</f>
        <v>21.015000000000001</v>
      </c>
      <c r="K3" s="39">
        <f>基礎データ!L5</f>
        <v>229</v>
      </c>
      <c r="L3" s="39">
        <f>基礎データ!M5</f>
        <v>0.6</v>
      </c>
      <c r="M3" s="39">
        <f>基礎データ!N5</f>
        <v>43.65</v>
      </c>
      <c r="N3" s="39">
        <f>基礎データ!O5</f>
        <v>13.05</v>
      </c>
      <c r="O3" s="39">
        <f>基礎データ!P5</f>
        <v>37.35</v>
      </c>
      <c r="P3" s="39">
        <f>基礎データ!Q5</f>
        <v>0.27</v>
      </c>
      <c r="Q3" s="39">
        <f>基礎データ!R5</f>
        <v>13.11</v>
      </c>
      <c r="R3" s="71">
        <f>基礎データ!S5</f>
        <v>9.125</v>
      </c>
    </row>
    <row r="4" spans="1:18" ht="18" customHeight="1">
      <c r="A4" s="205"/>
      <c r="B4" s="10" t="str">
        <f>基礎データ!B338</f>
        <v>ごま昆布110g</v>
      </c>
      <c r="C4" s="23"/>
      <c r="D4" s="23"/>
      <c r="E4" s="16">
        <f>基礎データ!F338/5</f>
        <v>39.4</v>
      </c>
      <c r="F4" s="14">
        <f>基礎データ!G338/5</f>
        <v>1.22</v>
      </c>
      <c r="G4" s="14">
        <f>基礎データ!H338/5</f>
        <v>0.38</v>
      </c>
      <c r="H4" s="14">
        <f>基礎データ!I338/5</f>
        <v>7.2799999999999994</v>
      </c>
      <c r="I4" s="14">
        <f>基礎データ!J338/5</f>
        <v>0.96</v>
      </c>
      <c r="J4" s="14">
        <f>基礎データ!K338/5</f>
        <v>0</v>
      </c>
      <c r="K4" s="14">
        <f>基礎データ!L338/5</f>
        <v>600</v>
      </c>
      <c r="L4" s="14">
        <f>基礎データ!M338/5</f>
        <v>1.5</v>
      </c>
      <c r="M4" s="14">
        <f>基礎データ!N338/5</f>
        <v>0</v>
      </c>
      <c r="N4" s="14">
        <f>基礎データ!O338/5</f>
        <v>0</v>
      </c>
      <c r="O4" s="14">
        <f>基礎データ!P338/5</f>
        <v>0</v>
      </c>
      <c r="P4" s="14">
        <f>基礎データ!Q338/5</f>
        <v>0</v>
      </c>
      <c r="Q4" s="14">
        <f>基礎データ!R338/5</f>
        <v>0</v>
      </c>
      <c r="R4" s="19">
        <f>基礎データ!S338/5</f>
        <v>31.6</v>
      </c>
    </row>
    <row r="5" spans="1:18" ht="18" customHeight="1">
      <c r="A5" s="205"/>
      <c r="B5" s="10" t="str">
        <f>基礎データ!B373</f>
        <v>オリジナルブレンドレギュラーコーヒー</v>
      </c>
      <c r="C5" s="23"/>
      <c r="D5" s="23"/>
      <c r="E5" s="16">
        <f>基礎データ!F373</f>
        <v>4</v>
      </c>
      <c r="F5" s="14">
        <f>基礎データ!G373</f>
        <v>0.4</v>
      </c>
      <c r="G5" s="14">
        <f>基礎データ!H373</f>
        <v>0</v>
      </c>
      <c r="H5" s="14">
        <f>基礎データ!I373</f>
        <v>0.6</v>
      </c>
      <c r="I5" s="14">
        <f>基礎データ!J373</f>
        <v>0.1</v>
      </c>
      <c r="J5" s="14">
        <f>基礎データ!K373</f>
        <v>0</v>
      </c>
      <c r="K5" s="14">
        <f>基礎データ!L373</f>
        <v>8</v>
      </c>
      <c r="L5" s="14">
        <f>基礎データ!M373</f>
        <v>2.0320000000000001E-2</v>
      </c>
      <c r="M5" s="14">
        <f>基礎データ!N373</f>
        <v>0</v>
      </c>
      <c r="N5" s="14">
        <f>基礎データ!O373</f>
        <v>0</v>
      </c>
      <c r="O5" s="14">
        <f>基礎データ!P373</f>
        <v>0</v>
      </c>
      <c r="P5" s="14">
        <f>基礎データ!Q373</f>
        <v>0</v>
      </c>
      <c r="Q5" s="14">
        <f>基礎データ!R373</f>
        <v>100</v>
      </c>
      <c r="R5" s="19">
        <f>基礎データ!S373</f>
        <v>8.6088888888888793</v>
      </c>
    </row>
    <row r="6" spans="1:18" ht="18" customHeight="1">
      <c r="A6" s="205"/>
      <c r="B6" s="9" t="str">
        <f>基礎データ!B176</f>
        <v>やわらかすき焼き</v>
      </c>
      <c r="C6" s="23"/>
      <c r="D6" s="23"/>
      <c r="E6" s="32">
        <f>基礎データ!F176</f>
        <v>77</v>
      </c>
      <c r="F6" s="33">
        <f>基礎データ!G176</f>
        <v>2.9</v>
      </c>
      <c r="G6" s="33">
        <f>基礎データ!H176</f>
        <v>3.6</v>
      </c>
      <c r="H6" s="33">
        <f>基礎データ!I176</f>
        <v>7.8</v>
      </c>
      <c r="I6" s="33">
        <f>基礎データ!J176</f>
        <v>0.8</v>
      </c>
      <c r="J6" s="33">
        <f>基礎データ!K176</f>
        <v>8.6</v>
      </c>
      <c r="K6" s="33">
        <f>基礎データ!L176</f>
        <v>404</v>
      </c>
      <c r="L6" s="33">
        <f>基礎データ!M176</f>
        <v>1</v>
      </c>
      <c r="M6" s="33">
        <f>基礎データ!N176</f>
        <v>0</v>
      </c>
      <c r="N6" s="33">
        <f>基礎データ!O176</f>
        <v>0</v>
      </c>
      <c r="O6" s="33">
        <f>基礎データ!P176</f>
        <v>0</v>
      </c>
      <c r="P6" s="33">
        <f>基礎データ!Q176</f>
        <v>0</v>
      </c>
      <c r="Q6" s="33">
        <f>基礎データ!R176</f>
        <v>0</v>
      </c>
      <c r="R6" s="72">
        <f>基礎データ!S176</f>
        <v>0</v>
      </c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456.4</v>
      </c>
      <c r="F11" s="38">
        <f t="shared" ref="F11:P11" si="0">SUM(F3:F10)</f>
        <v>8.52</v>
      </c>
      <c r="G11" s="36">
        <f t="shared" si="0"/>
        <v>5.38</v>
      </c>
      <c r="H11" s="36">
        <f t="shared" si="0"/>
        <v>36.78</v>
      </c>
      <c r="I11" s="36">
        <f t="shared" si="0"/>
        <v>2.96</v>
      </c>
      <c r="J11" s="36">
        <f t="shared" si="0"/>
        <v>29.615000000000002</v>
      </c>
      <c r="K11" s="36">
        <f>SUM(K3:K10)</f>
        <v>1241</v>
      </c>
      <c r="L11" s="37">
        <f>SUM(L3:L10)</f>
        <v>3.12032</v>
      </c>
      <c r="M11" s="36">
        <f t="shared" si="0"/>
        <v>43.65</v>
      </c>
      <c r="N11" s="38">
        <f t="shared" si="0"/>
        <v>13.05</v>
      </c>
      <c r="O11" s="36">
        <f t="shared" si="0"/>
        <v>37.35</v>
      </c>
      <c r="P11" s="37">
        <f t="shared" si="0"/>
        <v>0.27</v>
      </c>
      <c r="Q11" s="37">
        <f>SUM(Q3:Q10)</f>
        <v>113.11</v>
      </c>
      <c r="R11" s="57">
        <f>SUM(R3:R10)</f>
        <v>49.333888888888879</v>
      </c>
    </row>
    <row r="12" spans="1:18" ht="18" customHeight="1">
      <c r="A12" s="207" t="s">
        <v>2</v>
      </c>
      <c r="B12" s="7" t="str">
        <f>基礎データ!B81</f>
        <v>鶏とごぼうのガーリックソーススパゲッティ　257g</v>
      </c>
      <c r="C12" s="40" t="s">
        <v>628</v>
      </c>
      <c r="D12" s="40">
        <v>1</v>
      </c>
      <c r="E12" s="18">
        <f>基礎データ!F81</f>
        <v>290</v>
      </c>
      <c r="F12" s="17">
        <f>基礎データ!G81</f>
        <v>11.8</v>
      </c>
      <c r="G12" s="17">
        <f>基礎データ!H81</f>
        <v>8</v>
      </c>
      <c r="H12" s="17">
        <f>基礎データ!I81</f>
        <v>41.1</v>
      </c>
      <c r="I12" s="17">
        <f>基礎データ!J81</f>
        <v>3.1</v>
      </c>
      <c r="J12" s="17" t="str">
        <f>基礎データ!K81</f>
        <v>　</v>
      </c>
      <c r="K12" s="17">
        <f>基礎データ!L81</f>
        <v>1200</v>
      </c>
      <c r="L12" s="17">
        <f>基礎データ!M81</f>
        <v>3.1</v>
      </c>
      <c r="M12" s="17" t="str">
        <f>基礎データ!N81</f>
        <v>　</v>
      </c>
      <c r="N12" s="17">
        <f>基礎データ!O81</f>
        <v>0</v>
      </c>
      <c r="O12" s="17">
        <f>基礎データ!P81</f>
        <v>0</v>
      </c>
      <c r="P12" s="17">
        <f>基礎データ!Q81</f>
        <v>0</v>
      </c>
      <c r="Q12" s="17">
        <f>基礎データ!R81</f>
        <v>0</v>
      </c>
      <c r="R12" s="71">
        <f>基礎データ!S81</f>
        <v>148</v>
      </c>
    </row>
    <row r="13" spans="1:18" ht="18" customHeight="1">
      <c r="A13" s="205"/>
      <c r="B13" s="9"/>
      <c r="C13" s="23"/>
      <c r="D13" s="23"/>
      <c r="E13" s="16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9"/>
    </row>
    <row r="14" spans="1:18" ht="18" customHeight="1">
      <c r="A14" s="205"/>
      <c r="B14" s="9"/>
      <c r="C14" s="23"/>
      <c r="D14" s="23"/>
      <c r="E14" s="16"/>
      <c r="F14" s="14"/>
      <c r="G14" s="14"/>
      <c r="H14" s="14"/>
      <c r="I14" s="14"/>
      <c r="J14" s="14"/>
      <c r="K14" s="14"/>
      <c r="L14" s="22"/>
      <c r="M14" s="14"/>
      <c r="N14" s="14"/>
      <c r="O14" s="14"/>
      <c r="P14" s="22"/>
      <c r="Q14" s="22"/>
      <c r="R14" s="19"/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48"/>
      <c r="M15" s="33"/>
      <c r="N15" s="33"/>
      <c r="O15" s="33"/>
      <c r="P15" s="48"/>
      <c r="Q15" s="48"/>
      <c r="R15" s="72"/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290</v>
      </c>
      <c r="F20" s="47">
        <f t="shared" ref="F20:P20" si="1">SUM(F12:F19)</f>
        <v>11.8</v>
      </c>
      <c r="G20" s="46">
        <f t="shared" si="1"/>
        <v>8</v>
      </c>
      <c r="H20" s="46">
        <f t="shared" si="1"/>
        <v>41.1</v>
      </c>
      <c r="I20" s="46">
        <f t="shared" si="1"/>
        <v>3.1</v>
      </c>
      <c r="J20" s="46">
        <f t="shared" si="1"/>
        <v>0</v>
      </c>
      <c r="K20" s="46">
        <f>SUM(K12:K19)</f>
        <v>1200</v>
      </c>
      <c r="L20" s="62">
        <f>SUM(L12:L19)</f>
        <v>3.1</v>
      </c>
      <c r="M20" s="46">
        <f t="shared" si="1"/>
        <v>0</v>
      </c>
      <c r="N20" s="47">
        <f t="shared" si="1"/>
        <v>0</v>
      </c>
      <c r="O20" s="46">
        <f t="shared" si="1"/>
        <v>0</v>
      </c>
      <c r="P20" s="62">
        <f t="shared" si="1"/>
        <v>0</v>
      </c>
      <c r="Q20" s="62">
        <f>SUM(Q12:Q19)</f>
        <v>0</v>
      </c>
      <c r="R20" s="57">
        <f>SUM(R12:R19)</f>
        <v>148</v>
      </c>
    </row>
    <row r="21" spans="1:18" ht="18" customHeight="1">
      <c r="A21" s="207" t="s">
        <v>3</v>
      </c>
      <c r="B21" s="7" t="str">
        <f>基礎データ!B44</f>
        <v>十勝こしあんぱん</v>
      </c>
      <c r="C21" s="40">
        <v>2</v>
      </c>
      <c r="D21" s="40">
        <v>2</v>
      </c>
      <c r="E21" s="18">
        <f>基礎データ!F44*2</f>
        <v>642</v>
      </c>
      <c r="F21" s="18">
        <f>基礎データ!G44*2</f>
        <v>15.8</v>
      </c>
      <c r="G21" s="18">
        <f>基礎データ!H44*2</f>
        <v>9.4</v>
      </c>
      <c r="H21" s="18">
        <f>基礎データ!I44*2</f>
        <v>0</v>
      </c>
      <c r="I21" s="18">
        <f>基礎データ!J44*2</f>
        <v>0</v>
      </c>
      <c r="J21" s="18">
        <f>基礎データ!K44*2</f>
        <v>123.6</v>
      </c>
      <c r="K21" s="18">
        <f>基礎データ!L44*2</f>
        <v>432</v>
      </c>
      <c r="L21" s="18">
        <f>基礎データ!M44*2</f>
        <v>1</v>
      </c>
      <c r="M21" s="18">
        <f>基礎データ!N44*2</f>
        <v>0</v>
      </c>
      <c r="N21" s="18">
        <f>基礎データ!O44*2</f>
        <v>0</v>
      </c>
      <c r="O21" s="18">
        <f>基礎データ!P44*2</f>
        <v>0</v>
      </c>
      <c r="P21" s="18">
        <f>基礎データ!Q44*2</f>
        <v>0</v>
      </c>
      <c r="Q21" s="18">
        <f>基礎データ!R44*2</f>
        <v>0</v>
      </c>
      <c r="R21" s="71">
        <f>基礎データ!S44*2</f>
        <v>200</v>
      </c>
    </row>
    <row r="22" spans="1:18" ht="18" customHeight="1">
      <c r="A22" s="205"/>
      <c r="B22" s="9"/>
      <c r="C22" s="23"/>
      <c r="D22" s="2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9"/>
    </row>
    <row r="23" spans="1:18" ht="18" customHeight="1">
      <c r="A23" s="205"/>
      <c r="B23" s="10"/>
      <c r="C23" s="23"/>
      <c r="D23" s="23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9"/>
    </row>
    <row r="24" spans="1:18" ht="18" customHeight="1">
      <c r="A24" s="205"/>
      <c r="B24" s="10"/>
      <c r="C24" s="23"/>
      <c r="D24" s="23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642</v>
      </c>
      <c r="F29" s="28">
        <f t="shared" ref="F29:P29" si="2">SUM(F21:F28)</f>
        <v>15.8</v>
      </c>
      <c r="G29" s="13">
        <f t="shared" si="2"/>
        <v>9.4</v>
      </c>
      <c r="H29" s="13">
        <f t="shared" si="2"/>
        <v>0</v>
      </c>
      <c r="I29" s="13">
        <f t="shared" si="2"/>
        <v>0</v>
      </c>
      <c r="J29" s="13">
        <f t="shared" si="2"/>
        <v>123.6</v>
      </c>
      <c r="K29" s="13">
        <f>SUM(K21:K28)</f>
        <v>432</v>
      </c>
      <c r="L29" s="24">
        <f>SUM(L21:L28)</f>
        <v>1</v>
      </c>
      <c r="M29" s="13">
        <f t="shared" si="2"/>
        <v>0</v>
      </c>
      <c r="N29" s="28">
        <f t="shared" si="2"/>
        <v>0</v>
      </c>
      <c r="O29" s="13">
        <f t="shared" si="2"/>
        <v>0</v>
      </c>
      <c r="P29" s="24">
        <f t="shared" si="2"/>
        <v>0</v>
      </c>
      <c r="Q29" s="24">
        <f>SUM(Q21:Q28)</f>
        <v>0</v>
      </c>
      <c r="R29" s="57">
        <f>SUM(R21:R28)</f>
        <v>200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1388.4</v>
      </c>
      <c r="F30" s="29">
        <f t="shared" ref="F30:P30" si="3">F11+F20+F29</f>
        <v>36.120000000000005</v>
      </c>
      <c r="G30" s="6">
        <f t="shared" si="3"/>
        <v>22.78</v>
      </c>
      <c r="H30" s="6">
        <f t="shared" si="3"/>
        <v>77.88</v>
      </c>
      <c r="I30" s="6">
        <f t="shared" si="3"/>
        <v>6.0600000000000005</v>
      </c>
      <c r="J30" s="6">
        <f t="shared" si="3"/>
        <v>153.215</v>
      </c>
      <c r="K30" s="6">
        <f>K11+K20+K29</f>
        <v>2873</v>
      </c>
      <c r="L30" s="25">
        <f>L11+L20+L29</f>
        <v>7.2203200000000001</v>
      </c>
      <c r="M30" s="6">
        <f t="shared" si="3"/>
        <v>43.65</v>
      </c>
      <c r="N30" s="29">
        <f t="shared" si="3"/>
        <v>13.05</v>
      </c>
      <c r="O30" s="6">
        <f t="shared" si="3"/>
        <v>37.35</v>
      </c>
      <c r="P30" s="25">
        <f t="shared" si="3"/>
        <v>0.27</v>
      </c>
      <c r="Q30" s="25">
        <f>Q11+Q20+Q29</f>
        <v>113.11</v>
      </c>
      <c r="R30" s="58">
        <f>R11+R20+R29</f>
        <v>397.33388888888885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59.5" style="11" customWidth="1"/>
    <col min="3" max="4" width="7.62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41979</v>
      </c>
      <c r="L1" s="208"/>
      <c r="N1" s="2" t="s">
        <v>29</v>
      </c>
      <c r="O1" s="198"/>
      <c r="P1" s="198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基礎データ!B46</f>
        <v>黒糖蒸しパン</v>
      </c>
      <c r="C3" s="40">
        <v>1</v>
      </c>
      <c r="D3" s="40">
        <v>1</v>
      </c>
      <c r="E3" s="42">
        <f>基礎データ!F46</f>
        <v>239</v>
      </c>
      <c r="F3" s="39">
        <f>基礎データ!G46</f>
        <v>4.0999999999999996</v>
      </c>
      <c r="G3" s="39">
        <f>基礎データ!H46</f>
        <v>0.4</v>
      </c>
      <c r="H3" s="39">
        <f>基礎データ!I46</f>
        <v>0</v>
      </c>
      <c r="I3" s="39">
        <f>基礎データ!J46</f>
        <v>0</v>
      </c>
      <c r="J3" s="39">
        <f>基礎データ!K46</f>
        <v>55.3</v>
      </c>
      <c r="K3" s="39">
        <f>基礎データ!L46</f>
        <v>323</v>
      </c>
      <c r="L3" s="39">
        <f>基礎データ!M46</f>
        <v>0.8</v>
      </c>
      <c r="M3" s="39">
        <f>基礎データ!N46</f>
        <v>0</v>
      </c>
      <c r="N3" s="39">
        <f>基礎データ!O46</f>
        <v>0</v>
      </c>
      <c r="O3" s="39">
        <f>基礎データ!P46</f>
        <v>0</v>
      </c>
      <c r="P3" s="39">
        <f>基礎データ!Q46</f>
        <v>0</v>
      </c>
      <c r="Q3" s="39">
        <f>基礎データ!R46</f>
        <v>0</v>
      </c>
      <c r="R3" s="71">
        <f>基礎データ!S46</f>
        <v>98</v>
      </c>
    </row>
    <row r="4" spans="1:18" ht="18" customHeight="1">
      <c r="A4" s="205"/>
      <c r="B4" s="10" t="str">
        <f>基礎データ!B373</f>
        <v>オリジナルブレンドレギュラーコーヒー</v>
      </c>
      <c r="C4" s="23"/>
      <c r="D4" s="23"/>
      <c r="E4" s="16">
        <f>基礎データ!F373</f>
        <v>4</v>
      </c>
      <c r="F4" s="14">
        <f>基礎データ!G373</f>
        <v>0.4</v>
      </c>
      <c r="G4" s="14">
        <f>基礎データ!H373</f>
        <v>0</v>
      </c>
      <c r="H4" s="14">
        <f>基礎データ!I373</f>
        <v>0.6</v>
      </c>
      <c r="I4" s="14">
        <f>基礎データ!J373</f>
        <v>0.1</v>
      </c>
      <c r="J4" s="14">
        <f>基礎データ!K373</f>
        <v>0</v>
      </c>
      <c r="K4" s="14">
        <f>基礎データ!L373</f>
        <v>8</v>
      </c>
      <c r="L4" s="14">
        <f>基礎データ!M373</f>
        <v>2.0320000000000001E-2</v>
      </c>
      <c r="M4" s="14">
        <f>基礎データ!N373</f>
        <v>0</v>
      </c>
      <c r="N4" s="14">
        <f>基礎データ!O373</f>
        <v>0</v>
      </c>
      <c r="O4" s="14">
        <f>基礎データ!P373</f>
        <v>0</v>
      </c>
      <c r="P4" s="14">
        <f>基礎データ!Q373</f>
        <v>0</v>
      </c>
      <c r="Q4" s="14">
        <f>基礎データ!R373</f>
        <v>100</v>
      </c>
      <c r="R4" s="19">
        <f>基礎データ!S373</f>
        <v>8.6088888888888793</v>
      </c>
    </row>
    <row r="5" spans="1:18" ht="18" customHeight="1">
      <c r="A5" s="205"/>
      <c r="B5" s="10"/>
      <c r="C5" s="23"/>
      <c r="D5" s="23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9"/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48"/>
      <c r="M6" s="33"/>
      <c r="N6" s="33"/>
      <c r="O6" s="33"/>
      <c r="P6" s="48"/>
      <c r="Q6" s="48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243</v>
      </c>
      <c r="F11" s="38">
        <f t="shared" ref="F11:P11" si="0">SUM(F3:F10)</f>
        <v>4.5</v>
      </c>
      <c r="G11" s="36">
        <f t="shared" si="0"/>
        <v>0.4</v>
      </c>
      <c r="H11" s="36">
        <f t="shared" si="0"/>
        <v>0.6</v>
      </c>
      <c r="I11" s="36">
        <f t="shared" si="0"/>
        <v>0.1</v>
      </c>
      <c r="J11" s="36">
        <f t="shared" si="0"/>
        <v>55.3</v>
      </c>
      <c r="K11" s="36">
        <f>SUM(K3:K10)</f>
        <v>331</v>
      </c>
      <c r="L11" s="37">
        <f>SUM(L3:L10)</f>
        <v>0.82032000000000005</v>
      </c>
      <c r="M11" s="36">
        <f t="shared" si="0"/>
        <v>0</v>
      </c>
      <c r="N11" s="38">
        <f t="shared" si="0"/>
        <v>0</v>
      </c>
      <c r="O11" s="36">
        <f t="shared" si="0"/>
        <v>0</v>
      </c>
      <c r="P11" s="37">
        <f t="shared" si="0"/>
        <v>0</v>
      </c>
      <c r="Q11" s="37">
        <f>SUM(Q3:Q10)</f>
        <v>100</v>
      </c>
      <c r="R11" s="57">
        <f>SUM(R3:R10)</f>
        <v>106.60888888888888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基礎データ!B236</f>
        <v>ぶりの照り焼き</v>
      </c>
      <c r="C13" s="23"/>
      <c r="D13" s="23"/>
      <c r="E13" s="16">
        <f>基礎データ!F236/2</f>
        <v>157</v>
      </c>
      <c r="F13" s="14">
        <f>基礎データ!G236/2</f>
        <v>9.2949999999999999</v>
      </c>
      <c r="G13" s="14">
        <f>基礎データ!H236/2</f>
        <v>8.5399999999999991</v>
      </c>
      <c r="H13" s="14">
        <f>基礎データ!I236/2</f>
        <v>0</v>
      </c>
      <c r="I13" s="14">
        <f>基礎データ!J236/2</f>
        <v>0</v>
      </c>
      <c r="J13" s="14">
        <f>基礎データ!K236/2</f>
        <v>7.335</v>
      </c>
      <c r="K13" s="14">
        <f>基礎データ!L236/2</f>
        <v>526.16999999999996</v>
      </c>
      <c r="L13" s="14">
        <f>基礎データ!M236/2</f>
        <v>1.345</v>
      </c>
      <c r="M13" s="14">
        <f>基礎データ!N236/2</f>
        <v>187.965</v>
      </c>
      <c r="N13" s="14">
        <f>基礎データ!O236/2</f>
        <v>4.93</v>
      </c>
      <c r="O13" s="14">
        <f>基礎データ!P236/2</f>
        <v>67.295000000000002</v>
      </c>
      <c r="P13" s="14">
        <f>基礎データ!Q236/2</f>
        <v>0.67500000000000004</v>
      </c>
      <c r="Q13" s="14">
        <f>基礎データ!R236/2</f>
        <v>36.68</v>
      </c>
      <c r="R13" s="19">
        <f>基礎データ!S236/2</f>
        <v>214.5</v>
      </c>
    </row>
    <row r="14" spans="1:18" ht="18" customHeight="1">
      <c r="A14" s="205"/>
      <c r="B14" s="9" t="str">
        <f>基礎データ!B405</f>
        <v>切れている生チョコロール　6個</v>
      </c>
      <c r="C14" s="23"/>
      <c r="D14" s="23"/>
      <c r="E14" s="16">
        <f>基礎データ!F405/2</f>
        <v>290</v>
      </c>
      <c r="F14" s="14">
        <f>基礎データ!G405/2</f>
        <v>5.4</v>
      </c>
      <c r="G14" s="14">
        <f>基礎データ!H405/2</f>
        <v>16.2</v>
      </c>
      <c r="H14" s="14">
        <f>基礎データ!I405/2</f>
        <v>0</v>
      </c>
      <c r="I14" s="14">
        <f>基礎データ!J405/2</f>
        <v>0</v>
      </c>
      <c r="J14" s="14">
        <f>基礎データ!K405/2</f>
        <v>30.6</v>
      </c>
      <c r="K14" s="14">
        <f>基礎データ!L405/2</f>
        <v>99</v>
      </c>
      <c r="L14" s="14">
        <f>基礎データ!M405/2</f>
        <v>0.25146000000000002</v>
      </c>
      <c r="M14" s="14">
        <f>基礎データ!N405/2</f>
        <v>0</v>
      </c>
      <c r="N14" s="14">
        <f>基礎データ!O405/2</f>
        <v>0</v>
      </c>
      <c r="O14" s="14">
        <f>基礎データ!P405/2</f>
        <v>0</v>
      </c>
      <c r="P14" s="14">
        <f>基礎データ!Q405/2</f>
        <v>0</v>
      </c>
      <c r="Q14" s="14">
        <f>基礎データ!R405/2</f>
        <v>0</v>
      </c>
      <c r="R14" s="19">
        <f>基礎データ!S405/2</f>
        <v>153.5</v>
      </c>
    </row>
    <row r="15" spans="1:18" ht="18" customHeight="1">
      <c r="A15" s="205"/>
      <c r="B15" s="10" t="str">
        <f>基礎データ!B373</f>
        <v>オリジナルブレンドレギュラーコーヒー</v>
      </c>
      <c r="C15" s="23"/>
      <c r="D15" s="23"/>
      <c r="E15" s="32">
        <f>基礎データ!F373</f>
        <v>4</v>
      </c>
      <c r="F15" s="33">
        <f>基礎データ!G373</f>
        <v>0.4</v>
      </c>
      <c r="G15" s="33">
        <f>基礎データ!H373</f>
        <v>0</v>
      </c>
      <c r="H15" s="33">
        <f>基礎データ!I373</f>
        <v>0.6</v>
      </c>
      <c r="I15" s="33">
        <f>基礎データ!J373</f>
        <v>0.1</v>
      </c>
      <c r="J15" s="33">
        <f>基礎データ!K373</f>
        <v>0</v>
      </c>
      <c r="K15" s="33">
        <f>基礎データ!L373</f>
        <v>8</v>
      </c>
      <c r="L15" s="33">
        <f>基礎データ!M373</f>
        <v>2.0320000000000001E-2</v>
      </c>
      <c r="M15" s="33">
        <f>基礎データ!N373</f>
        <v>0</v>
      </c>
      <c r="N15" s="33">
        <f>基礎データ!O373</f>
        <v>0</v>
      </c>
      <c r="O15" s="33">
        <f>基礎データ!P373</f>
        <v>0</v>
      </c>
      <c r="P15" s="33">
        <f>基礎データ!Q373</f>
        <v>0</v>
      </c>
      <c r="Q15" s="33">
        <f>基礎データ!R373</f>
        <v>100</v>
      </c>
      <c r="R15" s="72">
        <f>基礎データ!S373</f>
        <v>8.6088888888888793</v>
      </c>
    </row>
    <row r="16" spans="1:18" ht="18" customHeight="1">
      <c r="A16" s="205"/>
      <c r="B16" s="9"/>
      <c r="C16" s="23"/>
      <c r="D16" s="23"/>
      <c r="E16" s="1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787</v>
      </c>
      <c r="F20" s="47">
        <f t="shared" ref="F20:P20" si="1">SUM(F12:F19)</f>
        <v>20.094999999999999</v>
      </c>
      <c r="G20" s="46">
        <f t="shared" si="1"/>
        <v>25.339999999999996</v>
      </c>
      <c r="H20" s="46">
        <f t="shared" si="1"/>
        <v>0.6</v>
      </c>
      <c r="I20" s="46">
        <f t="shared" si="1"/>
        <v>0.1</v>
      </c>
      <c r="J20" s="46">
        <f t="shared" si="1"/>
        <v>112.13499999999999</v>
      </c>
      <c r="K20" s="46">
        <f>SUM(K12:K19)</f>
        <v>635.16999999999996</v>
      </c>
      <c r="L20" s="62">
        <f>SUM(L12:L19)</f>
        <v>1.6367799999999999</v>
      </c>
      <c r="M20" s="46">
        <f t="shared" si="1"/>
        <v>245.965</v>
      </c>
      <c r="N20" s="47">
        <f t="shared" si="1"/>
        <v>10.93</v>
      </c>
      <c r="O20" s="46">
        <f t="shared" si="1"/>
        <v>135.29500000000002</v>
      </c>
      <c r="P20" s="62">
        <f t="shared" si="1"/>
        <v>0.875</v>
      </c>
      <c r="Q20" s="62">
        <f>SUM(Q12:Q19)</f>
        <v>266.68</v>
      </c>
      <c r="R20" s="57">
        <f>SUM(R12:R19)</f>
        <v>414.1058888888889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基礎データ!B236</f>
        <v>ぶりの照り焼き</v>
      </c>
      <c r="C22" s="23"/>
      <c r="D22" s="23"/>
      <c r="E22" s="16">
        <f>基礎データ!F236/2</f>
        <v>157</v>
      </c>
      <c r="F22" s="16">
        <f>基礎データ!G236/2</f>
        <v>9.2949999999999999</v>
      </c>
      <c r="G22" s="16">
        <f>基礎データ!H236/2</f>
        <v>8.5399999999999991</v>
      </c>
      <c r="H22" s="16">
        <f>基礎データ!I236/2</f>
        <v>0</v>
      </c>
      <c r="I22" s="16">
        <f>基礎データ!J236/2</f>
        <v>0</v>
      </c>
      <c r="J22" s="16">
        <f>基礎データ!K236/2</f>
        <v>7.335</v>
      </c>
      <c r="K22" s="16">
        <f>基礎データ!L236/2</f>
        <v>526.16999999999996</v>
      </c>
      <c r="L22" s="16">
        <f>基礎データ!M236/2</f>
        <v>1.345</v>
      </c>
      <c r="M22" s="16">
        <f>基礎データ!N236/2</f>
        <v>187.965</v>
      </c>
      <c r="N22" s="16">
        <f>基礎データ!O236/2</f>
        <v>4.93</v>
      </c>
      <c r="O22" s="16">
        <f>基礎データ!P236/2</f>
        <v>67.295000000000002</v>
      </c>
      <c r="P22" s="16">
        <f>基礎データ!Q236/2</f>
        <v>0.67500000000000004</v>
      </c>
      <c r="Q22" s="16">
        <f>基礎データ!R236/2</f>
        <v>36.68</v>
      </c>
      <c r="R22" s="19">
        <f>基礎データ!S236/2</f>
        <v>214.5</v>
      </c>
    </row>
    <row r="23" spans="1:18" ht="18" customHeight="1">
      <c r="A23" s="205"/>
      <c r="B23" s="10" t="str">
        <f>基礎データ!B373</f>
        <v>オリジナルブレンドレギュラーコーヒー</v>
      </c>
      <c r="C23" s="23"/>
      <c r="D23" s="23"/>
      <c r="E23" s="16">
        <f>基礎データ!F373</f>
        <v>4</v>
      </c>
      <c r="F23" s="14">
        <f>基礎データ!G373</f>
        <v>0.4</v>
      </c>
      <c r="G23" s="14">
        <f>基礎データ!H373</f>
        <v>0</v>
      </c>
      <c r="H23" s="14">
        <f>基礎データ!I373</f>
        <v>0.6</v>
      </c>
      <c r="I23" s="14">
        <f>基礎データ!J373</f>
        <v>0.1</v>
      </c>
      <c r="J23" s="14">
        <f>基礎データ!K373</f>
        <v>0</v>
      </c>
      <c r="K23" s="14">
        <f>基礎データ!L373</f>
        <v>8</v>
      </c>
      <c r="L23" s="14">
        <f>基礎データ!M373</f>
        <v>2.0320000000000001E-2</v>
      </c>
      <c r="M23" s="14">
        <f>基礎データ!N373</f>
        <v>0</v>
      </c>
      <c r="N23" s="14">
        <f>基礎データ!O373</f>
        <v>0</v>
      </c>
      <c r="O23" s="14">
        <f>基礎データ!P373</f>
        <v>0</v>
      </c>
      <c r="P23" s="14">
        <f>基礎データ!Q373</f>
        <v>0</v>
      </c>
      <c r="Q23" s="14">
        <f>基礎データ!R373</f>
        <v>100</v>
      </c>
      <c r="R23" s="19">
        <f>基礎データ!S373</f>
        <v>8.6088888888888793</v>
      </c>
    </row>
    <row r="24" spans="1:18" ht="18" customHeight="1">
      <c r="A24" s="205"/>
      <c r="B24" s="10" t="str">
        <f>基礎データ!B366</f>
        <v>北海道牛乳</v>
      </c>
      <c r="C24" s="23"/>
      <c r="D24" s="23"/>
      <c r="E24" s="32">
        <f>基礎データ!F366</f>
        <v>140</v>
      </c>
      <c r="F24" s="33">
        <f>基礎データ!G366</f>
        <v>6.6</v>
      </c>
      <c r="G24" s="33">
        <f>基礎データ!H366</f>
        <v>8</v>
      </c>
      <c r="H24" s="33">
        <f>基礎データ!I366</f>
        <v>104</v>
      </c>
      <c r="I24" s="33" t="str">
        <f>基礎データ!J366</f>
        <v>　</v>
      </c>
      <c r="J24" s="33">
        <f>基礎データ!K366</f>
        <v>10.4</v>
      </c>
      <c r="K24" s="33">
        <f>基礎データ!L366</f>
        <v>80</v>
      </c>
      <c r="L24" s="33">
        <f>基礎データ!M366</f>
        <v>0.2</v>
      </c>
      <c r="M24" s="33">
        <f>基礎データ!N366</f>
        <v>234</v>
      </c>
      <c r="N24" s="33">
        <f>基礎データ!O366</f>
        <v>0</v>
      </c>
      <c r="O24" s="33">
        <f>基礎データ!P366</f>
        <v>0</v>
      </c>
      <c r="P24" s="33">
        <f>基礎データ!Q366</f>
        <v>0</v>
      </c>
      <c r="Q24" s="33">
        <f>基礎データ!R366</f>
        <v>0</v>
      </c>
      <c r="R24" s="72">
        <f>基礎データ!S366</f>
        <v>184</v>
      </c>
    </row>
    <row r="25" spans="1:18" ht="18" customHeight="1">
      <c r="A25" s="205"/>
      <c r="B25" s="9" t="str">
        <f>基礎データ!B401</f>
        <v>りんご(M1個）</v>
      </c>
      <c r="C25" s="171"/>
      <c r="D25" s="171"/>
      <c r="E25" s="172">
        <f>基礎データ!F401</f>
        <v>138</v>
      </c>
      <c r="F25" s="14">
        <f>基礎データ!G401</f>
        <v>0.51</v>
      </c>
      <c r="G25" s="14">
        <f>基礎データ!H401</f>
        <v>0.26</v>
      </c>
      <c r="H25" s="14">
        <f>基礎データ!I401</f>
        <v>0</v>
      </c>
      <c r="I25" s="14">
        <f>基礎データ!J401</f>
        <v>3.83</v>
      </c>
      <c r="J25" s="14">
        <f>基礎データ!K401</f>
        <v>37.229999999999997</v>
      </c>
      <c r="K25" s="14">
        <f>基礎データ!L401</f>
        <v>0</v>
      </c>
      <c r="L25" s="14">
        <f>基礎データ!M401</f>
        <v>0</v>
      </c>
      <c r="M25" s="14">
        <f>基礎データ!N401</f>
        <v>280.5</v>
      </c>
      <c r="N25" s="14">
        <f>基礎データ!O401</f>
        <v>7.65</v>
      </c>
      <c r="O25" s="14">
        <f>基礎データ!P401</f>
        <v>25.5</v>
      </c>
      <c r="P25" s="14">
        <f>基礎データ!Q401</f>
        <v>0</v>
      </c>
      <c r="Q25" s="14">
        <f>基礎データ!R401</f>
        <v>214.2</v>
      </c>
      <c r="R25" s="174">
        <f>基礎データ!S401</f>
        <v>107.25</v>
      </c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775</v>
      </c>
      <c r="F29" s="28">
        <f t="shared" ref="F29:P29" si="2">SUM(F21:F28)</f>
        <v>21.805000000000003</v>
      </c>
      <c r="G29" s="13">
        <f t="shared" si="2"/>
        <v>17.400000000000002</v>
      </c>
      <c r="H29" s="13">
        <f t="shared" si="2"/>
        <v>104.6</v>
      </c>
      <c r="I29" s="13">
        <f t="shared" si="2"/>
        <v>3.93</v>
      </c>
      <c r="J29" s="13">
        <f t="shared" si="2"/>
        <v>129.16499999999999</v>
      </c>
      <c r="K29" s="13">
        <f>SUM(K21:K28)</f>
        <v>616.16999999999996</v>
      </c>
      <c r="L29" s="24">
        <f>SUM(L21:L28)</f>
        <v>1.5853199999999998</v>
      </c>
      <c r="M29" s="13">
        <f t="shared" si="2"/>
        <v>760.46500000000003</v>
      </c>
      <c r="N29" s="28">
        <f t="shared" si="2"/>
        <v>18.579999999999998</v>
      </c>
      <c r="O29" s="13">
        <f t="shared" si="2"/>
        <v>160.79500000000002</v>
      </c>
      <c r="P29" s="24">
        <f t="shared" si="2"/>
        <v>0.875</v>
      </c>
      <c r="Q29" s="24">
        <f>SUM(Q21:Q28)</f>
        <v>480.88</v>
      </c>
      <c r="R29" s="57">
        <f>SUM(R21:R28)</f>
        <v>551.8558888888889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1805</v>
      </c>
      <c r="F30" s="29">
        <f t="shared" ref="F30:P30" si="3">F11+F20+F29</f>
        <v>46.400000000000006</v>
      </c>
      <c r="G30" s="6">
        <f t="shared" si="3"/>
        <v>43.14</v>
      </c>
      <c r="H30" s="6">
        <f t="shared" si="3"/>
        <v>105.8</v>
      </c>
      <c r="I30" s="6">
        <f t="shared" si="3"/>
        <v>4.13</v>
      </c>
      <c r="J30" s="6">
        <f t="shared" si="3"/>
        <v>296.60000000000002</v>
      </c>
      <c r="K30" s="6">
        <f>K11+K20+K29</f>
        <v>1582.34</v>
      </c>
      <c r="L30" s="25">
        <f>L11+L20+L29</f>
        <v>4.0424199999999999</v>
      </c>
      <c r="M30" s="6">
        <f t="shared" si="3"/>
        <v>1006.4300000000001</v>
      </c>
      <c r="N30" s="29">
        <f t="shared" si="3"/>
        <v>29.509999999999998</v>
      </c>
      <c r="O30" s="6">
        <f t="shared" si="3"/>
        <v>296.09000000000003</v>
      </c>
      <c r="P30" s="25">
        <f t="shared" si="3"/>
        <v>1.75</v>
      </c>
      <c r="Q30" s="25">
        <f>Q11+Q20+Q29</f>
        <v>847.56</v>
      </c>
      <c r="R30" s="58">
        <f>R11+R20+R29</f>
        <v>1072.5706666666665</v>
      </c>
    </row>
  </sheetData>
  <mergeCells count="6">
    <mergeCell ref="A30:B30"/>
    <mergeCell ref="K1:L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52.375" style="11" customWidth="1"/>
    <col min="3" max="4" width="7.62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41980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基礎データ!B48</f>
        <v>しおぱん</v>
      </c>
      <c r="C3" s="40"/>
      <c r="D3" s="40">
        <v>1</v>
      </c>
      <c r="E3" s="42">
        <f>基礎データ!F48</f>
        <v>227</v>
      </c>
      <c r="F3" s="39">
        <f>基礎データ!G48</f>
        <v>5.2</v>
      </c>
      <c r="G3" s="39">
        <f>基礎データ!H48</f>
        <v>11.6</v>
      </c>
      <c r="H3" s="39">
        <f>基礎データ!I48</f>
        <v>25</v>
      </c>
      <c r="I3" s="39">
        <f>基礎データ!J48</f>
        <v>1.1000000000000001</v>
      </c>
      <c r="J3" s="39">
        <f>基礎データ!K48</f>
        <v>26.1</v>
      </c>
      <c r="K3" s="39">
        <f>基礎データ!L48</f>
        <v>496</v>
      </c>
      <c r="L3" s="39">
        <f>基礎データ!M48</f>
        <v>1.3</v>
      </c>
      <c r="M3" s="39">
        <f>基礎データ!N48</f>
        <v>0</v>
      </c>
      <c r="N3" s="39">
        <f>基礎データ!O48</f>
        <v>0</v>
      </c>
      <c r="O3" s="39">
        <f>基礎データ!P48</f>
        <v>0</v>
      </c>
      <c r="P3" s="39">
        <f>基礎データ!Q48</f>
        <v>0</v>
      </c>
      <c r="Q3" s="39">
        <f>基礎データ!R48</f>
        <v>0</v>
      </c>
      <c r="R3" s="71">
        <f>基礎データ!S48</f>
        <v>98</v>
      </c>
    </row>
    <row r="4" spans="1:18" ht="18" customHeight="1">
      <c r="A4" s="205"/>
      <c r="B4" s="10" t="str">
        <f>基礎データ!B366</f>
        <v>北海道牛乳</v>
      </c>
      <c r="C4" s="23" t="s">
        <v>676</v>
      </c>
      <c r="D4" s="23">
        <v>1</v>
      </c>
      <c r="E4" s="16">
        <f>基礎データ!F365</f>
        <v>26</v>
      </c>
      <c r="F4" s="14">
        <f>基礎データ!G365</f>
        <v>1.7</v>
      </c>
      <c r="G4" s="14">
        <f>基礎データ!H365</f>
        <v>0.6</v>
      </c>
      <c r="H4" s="14">
        <f>基礎データ!I365</f>
        <v>0</v>
      </c>
      <c r="I4" s="14">
        <f>基礎データ!J365</f>
        <v>0</v>
      </c>
      <c r="J4" s="14">
        <f>基礎データ!K365</f>
        <v>3.6</v>
      </c>
      <c r="K4" s="14">
        <f>基礎データ!L365</f>
        <v>470</v>
      </c>
      <c r="L4" s="14">
        <f>基礎データ!M365</f>
        <v>1.2</v>
      </c>
      <c r="M4" s="14">
        <f>基礎データ!N365</f>
        <v>0</v>
      </c>
      <c r="N4" s="14">
        <f>基礎データ!O365</f>
        <v>0</v>
      </c>
      <c r="O4" s="14">
        <f>基礎データ!P365</f>
        <v>0</v>
      </c>
      <c r="P4" s="14">
        <f>基礎データ!Q365</f>
        <v>0</v>
      </c>
      <c r="Q4" s="14">
        <f>基礎データ!R365</f>
        <v>0</v>
      </c>
      <c r="R4" s="19">
        <f>基礎データ!S365</f>
        <v>0</v>
      </c>
    </row>
    <row r="5" spans="1:18" ht="18" customHeight="1">
      <c r="A5" s="205"/>
      <c r="B5" s="10" t="str">
        <f>基礎データ!B401</f>
        <v>りんご(M1個）</v>
      </c>
      <c r="C5" s="23"/>
      <c r="D5" s="23">
        <v>1</v>
      </c>
      <c r="E5" s="16">
        <f>基礎データ!F401</f>
        <v>138</v>
      </c>
      <c r="F5" s="14">
        <f>基礎データ!G401</f>
        <v>0.51</v>
      </c>
      <c r="G5" s="14">
        <f>基礎データ!H401</f>
        <v>0.26</v>
      </c>
      <c r="H5" s="14">
        <f>基礎データ!I401</f>
        <v>0</v>
      </c>
      <c r="I5" s="14">
        <f>基礎データ!J401</f>
        <v>3.83</v>
      </c>
      <c r="J5" s="14">
        <f>基礎データ!K401</f>
        <v>37.229999999999997</v>
      </c>
      <c r="K5" s="14">
        <f>基礎データ!L401</f>
        <v>0</v>
      </c>
      <c r="L5" s="14">
        <f>基礎データ!M401</f>
        <v>0</v>
      </c>
      <c r="M5" s="14">
        <f>基礎データ!N401</f>
        <v>280.5</v>
      </c>
      <c r="N5" s="14">
        <f>基礎データ!O401</f>
        <v>7.65</v>
      </c>
      <c r="O5" s="14">
        <f>基礎データ!P401</f>
        <v>25.5</v>
      </c>
      <c r="P5" s="14">
        <f>基礎データ!Q401</f>
        <v>0</v>
      </c>
      <c r="Q5" s="14">
        <f>基礎データ!R401</f>
        <v>214.2</v>
      </c>
      <c r="R5" s="19">
        <f>基礎データ!S401</f>
        <v>107.25</v>
      </c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72"/>
    </row>
    <row r="7" spans="1:18" ht="18" customHeight="1">
      <c r="A7" s="205"/>
      <c r="B7" s="1"/>
      <c r="C7" s="23"/>
      <c r="D7" s="23"/>
      <c r="E7" s="1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391</v>
      </c>
      <c r="F11" s="38">
        <f t="shared" ref="F11:P11" si="0">SUM(F3:F10)</f>
        <v>7.41</v>
      </c>
      <c r="G11" s="36">
        <f t="shared" si="0"/>
        <v>12.459999999999999</v>
      </c>
      <c r="H11" s="36">
        <f t="shared" si="0"/>
        <v>25</v>
      </c>
      <c r="I11" s="36">
        <f t="shared" si="0"/>
        <v>4.93</v>
      </c>
      <c r="J11" s="36">
        <f t="shared" si="0"/>
        <v>66.930000000000007</v>
      </c>
      <c r="K11" s="36">
        <f>SUM(K3:K10)</f>
        <v>966</v>
      </c>
      <c r="L11" s="37">
        <f>SUM(L3:L10)</f>
        <v>2.5</v>
      </c>
      <c r="M11" s="36">
        <f t="shared" si="0"/>
        <v>280.5</v>
      </c>
      <c r="N11" s="38">
        <f t="shared" si="0"/>
        <v>7.65</v>
      </c>
      <c r="O11" s="36">
        <f t="shared" si="0"/>
        <v>25.5</v>
      </c>
      <c r="P11" s="37">
        <f t="shared" si="0"/>
        <v>0</v>
      </c>
      <c r="Q11" s="37">
        <f>SUM(Q3:Q10)</f>
        <v>214.2</v>
      </c>
      <c r="R11" s="57">
        <f>SUM(R3:R10)</f>
        <v>205.25</v>
      </c>
    </row>
    <row r="12" spans="1:18" ht="18" customHeight="1">
      <c r="A12" s="207" t="s">
        <v>2</v>
      </c>
      <c r="B12" s="7" t="str">
        <f>基礎データ!B2</f>
        <v>ご飯　200g</v>
      </c>
      <c r="C12" s="40" t="s">
        <v>22</v>
      </c>
      <c r="D12" s="40">
        <v>1</v>
      </c>
      <c r="E12" s="18">
        <f>基礎データ!F2</f>
        <v>336</v>
      </c>
      <c r="F12" s="17">
        <f>基礎データ!G2</f>
        <v>5</v>
      </c>
      <c r="G12" s="17">
        <f>基礎データ!H2</f>
        <v>0.6</v>
      </c>
      <c r="H12" s="17">
        <f>基礎データ!I2</f>
        <v>0</v>
      </c>
      <c r="I12" s="17">
        <f>基礎データ!J2</f>
        <v>0</v>
      </c>
      <c r="J12" s="17">
        <f>基礎データ!K2</f>
        <v>74.2</v>
      </c>
      <c r="K12" s="17">
        <f>基礎データ!L2</f>
        <v>2</v>
      </c>
      <c r="L12" s="17">
        <f>基礎データ!M2</f>
        <v>0.02</v>
      </c>
      <c r="M12" s="17">
        <f>基礎データ!N2</f>
        <v>58</v>
      </c>
      <c r="N12" s="17">
        <f>基礎データ!O2</f>
        <v>6</v>
      </c>
      <c r="O12" s="17">
        <f>基礎データ!P2</f>
        <v>68</v>
      </c>
      <c r="P12" s="17">
        <f>基礎データ!Q2</f>
        <v>0.2</v>
      </c>
      <c r="Q12" s="17">
        <f>基礎データ!R2</f>
        <v>130</v>
      </c>
      <c r="R12" s="71">
        <f>基礎データ!S2</f>
        <v>37.497</v>
      </c>
    </row>
    <row r="13" spans="1:18" ht="18" customHeight="1">
      <c r="A13" s="205"/>
      <c r="B13" s="9" t="str">
        <f>基礎データ!B210</f>
        <v>豚タンスライス90g</v>
      </c>
      <c r="C13" s="23"/>
      <c r="D13" s="23">
        <v>1</v>
      </c>
      <c r="E13" s="16">
        <f>基礎データ!F210</f>
        <v>198.9</v>
      </c>
      <c r="F13" s="14">
        <f>基礎データ!G210</f>
        <v>14.31</v>
      </c>
      <c r="G13" s="14">
        <f>基礎データ!H210</f>
        <v>14.67</v>
      </c>
      <c r="H13" s="14">
        <f>基礎データ!I210</f>
        <v>0</v>
      </c>
      <c r="I13" s="14">
        <f>基礎データ!J210</f>
        <v>0</v>
      </c>
      <c r="J13" s="14">
        <f>基礎データ!K210</f>
        <v>0.09</v>
      </c>
      <c r="K13" s="14">
        <f>基礎データ!L210</f>
        <v>72</v>
      </c>
      <c r="L13" s="14">
        <f>基礎データ!M210</f>
        <v>0.18</v>
      </c>
      <c r="M13" s="14">
        <f>基礎データ!N210</f>
        <v>198</v>
      </c>
      <c r="N13" s="14">
        <f>基礎データ!O210</f>
        <v>7.2</v>
      </c>
      <c r="O13" s="14">
        <f>基礎データ!P210</f>
        <v>144</v>
      </c>
      <c r="P13" s="14">
        <f>基礎データ!Q210</f>
        <v>2.0699999999999998</v>
      </c>
      <c r="Q13" s="14">
        <f>基礎データ!R210</f>
        <v>59.4</v>
      </c>
      <c r="R13" s="19">
        <f>基礎データ!S210</f>
        <v>159</v>
      </c>
    </row>
    <row r="14" spans="1:18" ht="18" customHeight="1">
      <c r="A14" s="205"/>
      <c r="B14" s="9" t="str">
        <f>基礎データ!B373</f>
        <v>オリジナルブレンドレギュラーコーヒー</v>
      </c>
      <c r="C14" s="23"/>
      <c r="D14" s="23">
        <v>1</v>
      </c>
      <c r="E14" s="16">
        <f>基礎データ!F373</f>
        <v>4</v>
      </c>
      <c r="F14" s="14">
        <f>基礎データ!G373</f>
        <v>0.4</v>
      </c>
      <c r="G14" s="14">
        <f>基礎データ!H373</f>
        <v>0</v>
      </c>
      <c r="H14" s="14">
        <f>基礎データ!I373</f>
        <v>0.6</v>
      </c>
      <c r="I14" s="14">
        <f>基礎データ!J373</f>
        <v>0.1</v>
      </c>
      <c r="J14" s="14">
        <f>基礎データ!K373</f>
        <v>0</v>
      </c>
      <c r="K14" s="14">
        <f>基礎データ!L373</f>
        <v>8</v>
      </c>
      <c r="L14" s="14">
        <f>基礎データ!M373</f>
        <v>2.0320000000000001E-2</v>
      </c>
      <c r="M14" s="14">
        <f>基礎データ!N373</f>
        <v>0</v>
      </c>
      <c r="N14" s="14">
        <f>基礎データ!O373</f>
        <v>0</v>
      </c>
      <c r="O14" s="14">
        <f>基礎データ!P373</f>
        <v>0</v>
      </c>
      <c r="P14" s="14">
        <f>基礎データ!Q373</f>
        <v>0</v>
      </c>
      <c r="Q14" s="14">
        <f>基礎データ!R373</f>
        <v>100</v>
      </c>
      <c r="R14" s="19">
        <f>基礎データ!S373</f>
        <v>8.6088888888888793</v>
      </c>
    </row>
    <row r="15" spans="1:18" ht="18" customHeight="1">
      <c r="A15" s="205"/>
      <c r="B15" s="10" t="str">
        <f>基礎データ!B401</f>
        <v>りんご(M1個）</v>
      </c>
      <c r="C15" s="23"/>
      <c r="D15" s="23"/>
      <c r="E15" s="32">
        <f>基礎データ!F401</f>
        <v>138</v>
      </c>
      <c r="F15" s="33">
        <f>基礎データ!G401</f>
        <v>0.51</v>
      </c>
      <c r="G15" s="33">
        <f>基礎データ!H401</f>
        <v>0.26</v>
      </c>
      <c r="H15" s="33">
        <f>基礎データ!I401</f>
        <v>0</v>
      </c>
      <c r="I15" s="33">
        <f>基礎データ!J401</f>
        <v>3.83</v>
      </c>
      <c r="J15" s="33">
        <f>基礎データ!K401</f>
        <v>37.229999999999997</v>
      </c>
      <c r="K15" s="33">
        <f>基礎データ!L401</f>
        <v>0</v>
      </c>
      <c r="L15" s="33">
        <f>基礎データ!M401</f>
        <v>0</v>
      </c>
      <c r="M15" s="33">
        <f>基礎データ!N401</f>
        <v>280.5</v>
      </c>
      <c r="N15" s="33">
        <f>基礎データ!O401</f>
        <v>7.65</v>
      </c>
      <c r="O15" s="33">
        <f>基礎データ!P401</f>
        <v>25.5</v>
      </c>
      <c r="P15" s="33">
        <f>基礎データ!Q401</f>
        <v>0</v>
      </c>
      <c r="Q15" s="33">
        <f>基礎データ!R401</f>
        <v>214.2</v>
      </c>
      <c r="R15" s="72">
        <f>基礎データ!S401</f>
        <v>107.25</v>
      </c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676.9</v>
      </c>
      <c r="F20" s="47">
        <f t="shared" ref="F20:P20" si="1">SUM(F12:F19)</f>
        <v>20.220000000000002</v>
      </c>
      <c r="G20" s="46">
        <f t="shared" si="1"/>
        <v>15.53</v>
      </c>
      <c r="H20" s="46">
        <f t="shared" si="1"/>
        <v>0.6</v>
      </c>
      <c r="I20" s="46">
        <f t="shared" si="1"/>
        <v>3.93</v>
      </c>
      <c r="J20" s="46">
        <f t="shared" si="1"/>
        <v>111.52000000000001</v>
      </c>
      <c r="K20" s="46">
        <f>SUM(K12:K19)</f>
        <v>82</v>
      </c>
      <c r="L20" s="62">
        <f>SUM(L12:L19)</f>
        <v>0.22031999999999999</v>
      </c>
      <c r="M20" s="46">
        <f t="shared" si="1"/>
        <v>536.5</v>
      </c>
      <c r="N20" s="47">
        <f t="shared" si="1"/>
        <v>20.85</v>
      </c>
      <c r="O20" s="46">
        <f t="shared" si="1"/>
        <v>237.5</v>
      </c>
      <c r="P20" s="62">
        <f t="shared" si="1"/>
        <v>2.27</v>
      </c>
      <c r="Q20" s="62">
        <f>SUM(Q12:Q19)</f>
        <v>503.59999999999997</v>
      </c>
      <c r="R20" s="57">
        <f>SUM(R12:R19)</f>
        <v>312.3558888888889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基礎データ!B203</f>
        <v>牛ホルモン小腸 (コプチャン/ホルモン/もつ)</v>
      </c>
      <c r="C22" s="23" t="s">
        <v>679</v>
      </c>
      <c r="D22" s="23" t="s">
        <v>679</v>
      </c>
      <c r="E22" s="16">
        <f>基礎データ!F203*1.7</f>
        <v>487.9</v>
      </c>
      <c r="F22" s="14">
        <f>基礎データ!G203*1.7</f>
        <v>16.830000000000002</v>
      </c>
      <c r="G22" s="14">
        <f>基礎データ!H203*1.7</f>
        <v>44.370000000000005</v>
      </c>
      <c r="H22" s="14">
        <f>基礎データ!I203*1.7</f>
        <v>0</v>
      </c>
      <c r="I22" s="14">
        <f>基礎データ!J203*1.7</f>
        <v>0</v>
      </c>
      <c r="J22" s="14">
        <f>基礎データ!K203*1.7</f>
        <v>0</v>
      </c>
      <c r="K22" s="14">
        <f>基礎データ!L203*1.7</f>
        <v>130.9</v>
      </c>
      <c r="L22" s="14">
        <f>基礎データ!M203*1.7</f>
        <v>0.34</v>
      </c>
      <c r="M22" s="14">
        <f>基礎データ!N203*1.7</f>
        <v>306</v>
      </c>
      <c r="N22" s="14">
        <f>基礎データ!O203*1.7</f>
        <v>11.9</v>
      </c>
      <c r="O22" s="14">
        <f>基礎データ!P203*1.7</f>
        <v>238</v>
      </c>
      <c r="P22" s="14">
        <f>基礎データ!Q203*1.7</f>
        <v>2.04</v>
      </c>
      <c r="Q22" s="14">
        <f>基礎データ!R203*1.7</f>
        <v>107.1</v>
      </c>
      <c r="R22" s="19">
        <f>基礎データ!S203*1.7</f>
        <v>355.99999999999937</v>
      </c>
    </row>
    <row r="23" spans="1:18" ht="18" customHeight="1">
      <c r="A23" s="205"/>
      <c r="B23" s="10" t="str">
        <f>基礎データ!B368</f>
        <v>緑茶ティーバッグ　2g×40入</v>
      </c>
      <c r="C23" s="23"/>
      <c r="D23" s="23"/>
      <c r="E23" s="16">
        <f>基礎データ!F369</f>
        <v>1</v>
      </c>
      <c r="F23" s="14">
        <f>基礎データ!G369</f>
        <v>0</v>
      </c>
      <c r="G23" s="14">
        <f>基礎データ!H369</f>
        <v>0.2</v>
      </c>
      <c r="H23" s="14">
        <f>基礎データ!I369</f>
        <v>0</v>
      </c>
      <c r="I23" s="14">
        <f>基礎データ!J369</f>
        <v>0</v>
      </c>
      <c r="J23" s="14">
        <f>基礎データ!K369</f>
        <v>0</v>
      </c>
      <c r="K23" s="14">
        <f>基礎データ!L369</f>
        <v>2</v>
      </c>
      <c r="L23" s="14">
        <f>基礎データ!M369</f>
        <v>0</v>
      </c>
      <c r="M23" s="14">
        <f>基礎データ!N369</f>
        <v>0</v>
      </c>
      <c r="N23" s="14">
        <f>基礎データ!O369</f>
        <v>0</v>
      </c>
      <c r="O23" s="14">
        <f>基礎データ!P369</f>
        <v>0</v>
      </c>
      <c r="P23" s="14">
        <f>基礎データ!Q369</f>
        <v>0</v>
      </c>
      <c r="Q23" s="14">
        <f>基礎データ!R369</f>
        <v>100</v>
      </c>
      <c r="R23" s="19">
        <f>基礎データ!S369</f>
        <v>4.95</v>
      </c>
    </row>
    <row r="24" spans="1:18" ht="18" customHeight="1">
      <c r="A24" s="205"/>
      <c r="B24" s="10"/>
      <c r="C24" s="23"/>
      <c r="D24" s="23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72"/>
    </row>
    <row r="25" spans="1:18" ht="18" customHeight="1">
      <c r="A25" s="205"/>
      <c r="B25" s="1"/>
      <c r="C25" s="23"/>
      <c r="D25" s="23"/>
      <c r="E25" s="1"/>
      <c r="F25" s="27"/>
      <c r="G25" s="1"/>
      <c r="H25" s="1"/>
      <c r="I25" s="1"/>
      <c r="J25" s="1"/>
      <c r="K25" s="1"/>
      <c r="L25" s="23"/>
      <c r="M25" s="1"/>
      <c r="N25" s="27"/>
      <c r="O25" s="1"/>
      <c r="P25" s="23"/>
      <c r="Q25" s="23"/>
      <c r="R25" s="61"/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824.9</v>
      </c>
      <c r="F29" s="28">
        <f t="shared" ref="F29:P29" si="2">SUM(F21:F28)</f>
        <v>21.830000000000002</v>
      </c>
      <c r="G29" s="13">
        <f t="shared" si="2"/>
        <v>45.170000000000009</v>
      </c>
      <c r="H29" s="13">
        <f t="shared" si="2"/>
        <v>0</v>
      </c>
      <c r="I29" s="13">
        <f t="shared" si="2"/>
        <v>0</v>
      </c>
      <c r="J29" s="13">
        <f t="shared" si="2"/>
        <v>74.2</v>
      </c>
      <c r="K29" s="13">
        <f>SUM(K21:K28)</f>
        <v>134.9</v>
      </c>
      <c r="L29" s="24">
        <f>SUM(L21:L28)</f>
        <v>0.36000000000000004</v>
      </c>
      <c r="M29" s="13">
        <f t="shared" si="2"/>
        <v>364</v>
      </c>
      <c r="N29" s="28">
        <f t="shared" si="2"/>
        <v>17.899999999999999</v>
      </c>
      <c r="O29" s="13">
        <f t="shared" si="2"/>
        <v>306</v>
      </c>
      <c r="P29" s="24">
        <f t="shared" si="2"/>
        <v>2.2400000000000002</v>
      </c>
      <c r="Q29" s="24">
        <f>SUM(Q21:Q28)</f>
        <v>337.1</v>
      </c>
      <c r="R29" s="57">
        <f>SUM(R21:R28)</f>
        <v>398.44699999999938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1892.8000000000002</v>
      </c>
      <c r="F30" s="29">
        <f t="shared" ref="F30:P30" si="3">F11+F20+F29</f>
        <v>49.460000000000008</v>
      </c>
      <c r="G30" s="6">
        <f t="shared" si="3"/>
        <v>73.160000000000011</v>
      </c>
      <c r="H30" s="6">
        <f t="shared" si="3"/>
        <v>25.6</v>
      </c>
      <c r="I30" s="6">
        <f t="shared" si="3"/>
        <v>8.86</v>
      </c>
      <c r="J30" s="6">
        <f t="shared" si="3"/>
        <v>252.65000000000003</v>
      </c>
      <c r="K30" s="6">
        <f>K11+K20+K29</f>
        <v>1182.9000000000001</v>
      </c>
      <c r="L30" s="25">
        <f>L11+L20+L29</f>
        <v>3.0803199999999999</v>
      </c>
      <c r="M30" s="6">
        <f t="shared" si="3"/>
        <v>1181</v>
      </c>
      <c r="N30" s="29">
        <f t="shared" si="3"/>
        <v>46.4</v>
      </c>
      <c r="O30" s="6">
        <f t="shared" si="3"/>
        <v>569</v>
      </c>
      <c r="P30" s="25">
        <f t="shared" si="3"/>
        <v>4.51</v>
      </c>
      <c r="Q30" s="25">
        <f>Q11+Q20+Q29</f>
        <v>1054.9000000000001</v>
      </c>
      <c r="R30" s="58">
        <f>R11+R20+R29</f>
        <v>916.05288888888822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O1" sqref="O1:P1"/>
    </sheetView>
  </sheetViews>
  <sheetFormatPr defaultRowHeight="13.5"/>
  <cols>
    <col min="1" max="1" width="3.875" style="11" customWidth="1"/>
    <col min="2" max="2" width="42.75" style="11" customWidth="1"/>
    <col min="3" max="4" width="7.625" style="11" customWidth="1"/>
    <col min="5" max="5" width="8.875" style="11" customWidth="1"/>
    <col min="6" max="17" width="7.625" style="11" customWidth="1"/>
    <col min="18" max="18" width="9.25" style="11" customWidth="1"/>
    <col min="19" max="26" width="6.625" style="11" customWidth="1"/>
    <col min="27" max="16384" width="9" style="11"/>
  </cols>
  <sheetData>
    <row r="1" spans="1:18" ht="14.25" thickBot="1">
      <c r="K1" s="208">
        <v>41981</v>
      </c>
      <c r="L1" s="208"/>
      <c r="N1" s="2" t="s">
        <v>29</v>
      </c>
      <c r="O1" s="209"/>
      <c r="P1" s="209"/>
    </row>
    <row r="2" spans="1:18" ht="35.25" customHeight="1" thickBot="1">
      <c r="A2" s="203" t="s">
        <v>0</v>
      </c>
      <c r="B2" s="200"/>
      <c r="C2" s="21" t="s">
        <v>4</v>
      </c>
      <c r="D2" s="74" t="s">
        <v>531</v>
      </c>
      <c r="E2" s="5" t="s">
        <v>5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16</v>
      </c>
      <c r="L2" s="21" t="s">
        <v>17</v>
      </c>
      <c r="M2" s="5" t="s">
        <v>12</v>
      </c>
      <c r="N2" s="20" t="s">
        <v>13</v>
      </c>
      <c r="O2" s="5" t="s">
        <v>14</v>
      </c>
      <c r="P2" s="21" t="s">
        <v>15</v>
      </c>
      <c r="Q2" s="21" t="s">
        <v>6</v>
      </c>
      <c r="R2" s="49" t="s">
        <v>485</v>
      </c>
    </row>
    <row r="3" spans="1:18" ht="18" customHeight="1">
      <c r="A3" s="207" t="s">
        <v>1</v>
      </c>
      <c r="B3" s="7" t="str">
        <f>基礎データ!B49</f>
        <v>メロンパン</v>
      </c>
      <c r="C3" s="40">
        <v>1</v>
      </c>
      <c r="D3" s="40">
        <v>1</v>
      </c>
      <c r="E3" s="42">
        <f>基礎データ!F49</f>
        <v>372</v>
      </c>
      <c r="F3" s="39">
        <f>基礎データ!G49</f>
        <v>7.7</v>
      </c>
      <c r="G3" s="39">
        <f>基礎データ!H49</f>
        <v>11.7</v>
      </c>
      <c r="H3" s="39">
        <f>基礎データ!I49</f>
        <v>58.2</v>
      </c>
      <c r="I3" s="39">
        <f>基礎データ!J49</f>
        <v>1.5</v>
      </c>
      <c r="J3" s="39">
        <f>基礎データ!K49</f>
        <v>0</v>
      </c>
      <c r="K3" s="39">
        <f>基礎データ!L49</f>
        <v>170</v>
      </c>
      <c r="L3" s="39">
        <f>基礎データ!M49</f>
        <v>0.4</v>
      </c>
      <c r="M3" s="39">
        <f>基礎データ!N49</f>
        <v>0</v>
      </c>
      <c r="N3" s="39">
        <f>基礎データ!O49</f>
        <v>0</v>
      </c>
      <c r="O3" s="39">
        <f>基礎データ!P49</f>
        <v>0</v>
      </c>
      <c r="P3" s="39">
        <f>基礎データ!Q49</f>
        <v>0</v>
      </c>
      <c r="Q3" s="39">
        <f>基礎データ!R49</f>
        <v>0</v>
      </c>
      <c r="R3" s="71">
        <f>基礎データ!S49</f>
        <v>98</v>
      </c>
    </row>
    <row r="4" spans="1:18" ht="18" customHeight="1">
      <c r="A4" s="205"/>
      <c r="B4" s="10"/>
      <c r="C4" s="23"/>
      <c r="D4" s="23"/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9"/>
    </row>
    <row r="5" spans="1:18" ht="18" customHeight="1">
      <c r="A5" s="205"/>
      <c r="B5" s="10"/>
      <c r="C5" s="23"/>
      <c r="D5" s="23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9"/>
    </row>
    <row r="6" spans="1:18" ht="18" customHeight="1">
      <c r="A6" s="205"/>
      <c r="B6" s="9"/>
      <c r="C6" s="23"/>
      <c r="D6" s="23"/>
      <c r="E6" s="3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72"/>
    </row>
    <row r="7" spans="1:18" ht="18" customHeight="1">
      <c r="A7" s="205"/>
      <c r="B7" s="1"/>
      <c r="C7" s="23"/>
      <c r="D7" s="23"/>
      <c r="E7" s="1"/>
      <c r="F7" s="27"/>
      <c r="G7" s="1"/>
      <c r="H7" s="1"/>
      <c r="I7" s="1"/>
      <c r="J7" s="1"/>
      <c r="K7" s="1"/>
      <c r="L7" s="23"/>
      <c r="M7" s="1"/>
      <c r="N7" s="27"/>
      <c r="O7" s="1"/>
      <c r="P7" s="23"/>
      <c r="Q7" s="23"/>
      <c r="R7" s="61"/>
    </row>
    <row r="8" spans="1:18" ht="18" customHeight="1">
      <c r="A8" s="205"/>
      <c r="B8" s="1" t="s">
        <v>19</v>
      </c>
      <c r="C8" s="23" t="s">
        <v>19</v>
      </c>
      <c r="D8" s="23"/>
      <c r="E8" s="1" t="s">
        <v>19</v>
      </c>
      <c r="F8" s="27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23" t="s">
        <v>19</v>
      </c>
      <c r="M8" s="1" t="s">
        <v>19</v>
      </c>
      <c r="N8" s="27" t="s">
        <v>19</v>
      </c>
      <c r="O8" s="1" t="s">
        <v>19</v>
      </c>
      <c r="P8" s="23" t="s">
        <v>19</v>
      </c>
      <c r="Q8" s="23" t="s">
        <v>19</v>
      </c>
      <c r="R8" s="61" t="s">
        <v>19</v>
      </c>
    </row>
    <row r="9" spans="1:18" ht="18" customHeight="1">
      <c r="A9" s="205"/>
      <c r="B9" s="1"/>
      <c r="C9" s="23"/>
      <c r="D9" s="23"/>
      <c r="E9" s="1"/>
      <c r="F9" s="27"/>
      <c r="G9" s="1"/>
      <c r="H9" s="1"/>
      <c r="I9" s="1"/>
      <c r="J9" s="1"/>
      <c r="K9" s="1"/>
      <c r="L9" s="23"/>
      <c r="M9" s="1"/>
      <c r="N9" s="27"/>
      <c r="O9" s="1"/>
      <c r="P9" s="23"/>
      <c r="Q9" s="23"/>
      <c r="R9" s="61"/>
    </row>
    <row r="10" spans="1:18" ht="18" customHeight="1">
      <c r="A10" s="205"/>
      <c r="B10" s="1"/>
      <c r="C10" s="23"/>
      <c r="D10" s="23"/>
      <c r="E10" s="1"/>
      <c r="F10" s="27"/>
      <c r="G10" s="1"/>
      <c r="H10" s="1"/>
      <c r="I10" s="1"/>
      <c r="J10" s="1"/>
      <c r="K10" s="1"/>
      <c r="L10" s="23"/>
      <c r="M10" s="1"/>
      <c r="N10" s="27"/>
      <c r="O10" s="1"/>
      <c r="P10" s="23"/>
      <c r="Q10" s="23"/>
      <c r="R10" s="61"/>
    </row>
    <row r="11" spans="1:18" ht="18" customHeight="1" thickBot="1">
      <c r="A11" s="206"/>
      <c r="B11" s="12" t="s">
        <v>24</v>
      </c>
      <c r="C11" s="34"/>
      <c r="D11" s="34"/>
      <c r="E11" s="36">
        <f>SUM(E3:E10)</f>
        <v>372</v>
      </c>
      <c r="F11" s="38">
        <f t="shared" ref="F11:P11" si="0">SUM(F3:F10)</f>
        <v>7.7</v>
      </c>
      <c r="G11" s="36">
        <f t="shared" si="0"/>
        <v>11.7</v>
      </c>
      <c r="H11" s="36">
        <f t="shared" si="0"/>
        <v>58.2</v>
      </c>
      <c r="I11" s="36">
        <f t="shared" si="0"/>
        <v>1.5</v>
      </c>
      <c r="J11" s="36">
        <f t="shared" si="0"/>
        <v>0</v>
      </c>
      <c r="K11" s="36">
        <f>SUM(K3:K10)</f>
        <v>170</v>
      </c>
      <c r="L11" s="37">
        <f>SUM(L3:L10)</f>
        <v>0.4</v>
      </c>
      <c r="M11" s="36">
        <f t="shared" si="0"/>
        <v>0</v>
      </c>
      <c r="N11" s="38">
        <f t="shared" si="0"/>
        <v>0</v>
      </c>
      <c r="O11" s="36">
        <f t="shared" si="0"/>
        <v>0</v>
      </c>
      <c r="P11" s="37">
        <f t="shared" si="0"/>
        <v>0</v>
      </c>
      <c r="Q11" s="37">
        <f>SUM(Q3:Q10)</f>
        <v>0</v>
      </c>
      <c r="R11" s="57">
        <f>SUM(R3:R10)</f>
        <v>98</v>
      </c>
    </row>
    <row r="12" spans="1:18" ht="18" customHeight="1">
      <c r="A12" s="207" t="s">
        <v>2</v>
      </c>
      <c r="B12" s="7" t="str">
        <f>基礎データ!B84</f>
        <v>なす入ミートソーススパゲティ300g</v>
      </c>
      <c r="C12" s="40" t="s">
        <v>22</v>
      </c>
      <c r="D12" s="40">
        <v>1</v>
      </c>
      <c r="E12" s="18">
        <f>基礎データ!F84</f>
        <v>376</v>
      </c>
      <c r="F12" s="17">
        <f>基礎データ!G84</f>
        <v>13.2</v>
      </c>
      <c r="G12" s="17">
        <f>基礎データ!H84</f>
        <v>9</v>
      </c>
      <c r="H12" s="17">
        <f>基礎データ!I84</f>
        <v>58.8</v>
      </c>
      <c r="I12" s="17">
        <f>基礎データ!J84</f>
        <v>3.5</v>
      </c>
      <c r="J12" s="17">
        <f>基礎データ!K84</f>
        <v>62.4</v>
      </c>
      <c r="K12" s="17">
        <f>基礎データ!L84</f>
        <v>1100</v>
      </c>
      <c r="L12" s="17">
        <f>基礎データ!M84</f>
        <v>2.9</v>
      </c>
      <c r="M12" s="17">
        <f>基礎データ!N84</f>
        <v>0</v>
      </c>
      <c r="N12" s="17">
        <f>基礎データ!O84</f>
        <v>0</v>
      </c>
      <c r="O12" s="17">
        <f>基礎データ!P84</f>
        <v>0</v>
      </c>
      <c r="P12" s="17">
        <f>基礎データ!Q84</f>
        <v>0</v>
      </c>
      <c r="Q12" s="17">
        <f>基礎データ!R84</f>
        <v>0</v>
      </c>
      <c r="R12" s="71">
        <f>基礎データ!S84</f>
        <v>148</v>
      </c>
    </row>
    <row r="13" spans="1:18" ht="18" customHeight="1">
      <c r="A13" s="205"/>
      <c r="B13" s="9"/>
      <c r="C13" s="23"/>
      <c r="D13" s="23"/>
      <c r="E13" s="16"/>
      <c r="F13" s="14"/>
      <c r="G13" s="14"/>
      <c r="H13" s="14"/>
      <c r="I13" s="14"/>
      <c r="J13" s="14"/>
      <c r="K13" s="14"/>
      <c r="L13" s="22"/>
      <c r="M13" s="14"/>
      <c r="N13" s="14"/>
      <c r="O13" s="14"/>
      <c r="P13" s="22"/>
      <c r="Q13" s="22"/>
      <c r="R13" s="19"/>
    </row>
    <row r="14" spans="1:18" ht="18" customHeight="1">
      <c r="A14" s="205"/>
      <c r="B14" s="9"/>
      <c r="C14" s="23"/>
      <c r="D14" s="23"/>
      <c r="E14" s="16"/>
      <c r="F14" s="14"/>
      <c r="G14" s="14"/>
      <c r="H14" s="14"/>
      <c r="I14" s="14"/>
      <c r="J14" s="14"/>
      <c r="K14" s="14"/>
      <c r="L14" s="22"/>
      <c r="M14" s="14"/>
      <c r="N14" s="14"/>
      <c r="O14" s="14"/>
      <c r="P14" s="22"/>
      <c r="Q14" s="22"/>
      <c r="R14" s="19"/>
    </row>
    <row r="15" spans="1:18" ht="18" customHeight="1">
      <c r="A15" s="205"/>
      <c r="B15" s="10"/>
      <c r="C15" s="23"/>
      <c r="D15" s="23"/>
      <c r="E15" s="32"/>
      <c r="F15" s="33"/>
      <c r="G15" s="33"/>
      <c r="H15" s="33"/>
      <c r="I15" s="33"/>
      <c r="J15" s="33"/>
      <c r="K15" s="33"/>
      <c r="L15" s="48"/>
      <c r="M15" s="33"/>
      <c r="N15" s="33"/>
      <c r="O15" s="33"/>
      <c r="P15" s="48"/>
      <c r="Q15" s="48"/>
      <c r="R15" s="72"/>
    </row>
    <row r="16" spans="1:18" ht="18" customHeight="1">
      <c r="A16" s="205"/>
      <c r="B16" s="9"/>
      <c r="C16" s="23"/>
      <c r="D16" s="23"/>
      <c r="E16" s="16"/>
      <c r="F16" s="26"/>
      <c r="G16" s="14"/>
      <c r="H16" s="14"/>
      <c r="I16" s="14"/>
      <c r="J16" s="14"/>
      <c r="K16" s="14"/>
      <c r="L16" s="22"/>
      <c r="M16" s="14"/>
      <c r="N16" s="26"/>
      <c r="O16" s="14"/>
      <c r="P16" s="22"/>
      <c r="Q16" s="22"/>
      <c r="R16" s="19"/>
    </row>
    <row r="17" spans="1:18" ht="18" customHeight="1">
      <c r="A17" s="205"/>
      <c r="B17" s="1"/>
      <c r="C17" s="23"/>
      <c r="D17" s="23"/>
      <c r="E17" s="1"/>
      <c r="F17" s="27"/>
      <c r="G17" s="1"/>
      <c r="H17" s="1"/>
      <c r="I17" s="1"/>
      <c r="J17" s="1"/>
      <c r="K17" s="1"/>
      <c r="L17" s="23"/>
      <c r="M17" s="1"/>
      <c r="N17" s="27"/>
      <c r="O17" s="1"/>
      <c r="P17" s="23"/>
      <c r="Q17" s="23"/>
      <c r="R17" s="61"/>
    </row>
    <row r="18" spans="1:18" ht="18" customHeight="1">
      <c r="A18" s="205"/>
      <c r="B18" s="1"/>
      <c r="C18" s="23"/>
      <c r="D18" s="23"/>
      <c r="E18" s="1"/>
      <c r="F18" s="27"/>
      <c r="G18" s="1"/>
      <c r="H18" s="1"/>
      <c r="I18" s="1"/>
      <c r="J18" s="1"/>
      <c r="K18" s="1"/>
      <c r="L18" s="23"/>
      <c r="M18" s="1"/>
      <c r="N18" s="27"/>
      <c r="O18" s="1"/>
      <c r="P18" s="23"/>
      <c r="Q18" s="23"/>
      <c r="R18" s="61"/>
    </row>
    <row r="19" spans="1:18" ht="18" customHeight="1">
      <c r="A19" s="205"/>
      <c r="B19" s="1"/>
      <c r="C19" s="23"/>
      <c r="D19" s="23"/>
      <c r="E19" s="1"/>
      <c r="F19" s="27"/>
      <c r="G19" s="1"/>
      <c r="H19" s="1"/>
      <c r="I19" s="1"/>
      <c r="J19" s="1"/>
      <c r="K19" s="1"/>
      <c r="L19" s="23"/>
      <c r="M19" s="1"/>
      <c r="N19" s="27"/>
      <c r="O19" s="1"/>
      <c r="P19" s="23"/>
      <c r="Q19" s="23"/>
      <c r="R19" s="61"/>
    </row>
    <row r="20" spans="1:18" ht="18" customHeight="1" thickBot="1">
      <c r="A20" s="206"/>
      <c r="B20" s="12" t="s">
        <v>24</v>
      </c>
      <c r="C20" s="34"/>
      <c r="D20" s="34"/>
      <c r="E20" s="46">
        <f>SUM(E12:E19)</f>
        <v>376</v>
      </c>
      <c r="F20" s="47">
        <f t="shared" ref="F20:P20" si="1">SUM(F12:F19)</f>
        <v>13.2</v>
      </c>
      <c r="G20" s="46">
        <f t="shared" si="1"/>
        <v>9</v>
      </c>
      <c r="H20" s="46">
        <f t="shared" si="1"/>
        <v>58.8</v>
      </c>
      <c r="I20" s="46">
        <f t="shared" si="1"/>
        <v>3.5</v>
      </c>
      <c r="J20" s="46">
        <f t="shared" si="1"/>
        <v>62.4</v>
      </c>
      <c r="K20" s="46">
        <f>SUM(K12:K19)</f>
        <v>1100</v>
      </c>
      <c r="L20" s="62">
        <f>SUM(L12:L19)</f>
        <v>2.9</v>
      </c>
      <c r="M20" s="46">
        <f t="shared" si="1"/>
        <v>0</v>
      </c>
      <c r="N20" s="47">
        <f t="shared" si="1"/>
        <v>0</v>
      </c>
      <c r="O20" s="46">
        <f t="shared" si="1"/>
        <v>0</v>
      </c>
      <c r="P20" s="62">
        <f t="shared" si="1"/>
        <v>0</v>
      </c>
      <c r="Q20" s="62">
        <f>SUM(Q12:Q19)</f>
        <v>0</v>
      </c>
      <c r="R20" s="57">
        <f>SUM(R12:R19)</f>
        <v>148</v>
      </c>
    </row>
    <row r="21" spans="1:18" ht="18" customHeight="1">
      <c r="A21" s="207" t="s">
        <v>3</v>
      </c>
      <c r="B21" s="7" t="str">
        <f>基礎データ!B2</f>
        <v>ご飯　200g</v>
      </c>
      <c r="C21" s="40" t="s">
        <v>22</v>
      </c>
      <c r="D21" s="40">
        <v>1</v>
      </c>
      <c r="E21" s="18">
        <f>基礎データ!F2</f>
        <v>336</v>
      </c>
      <c r="F21" s="17">
        <f>基礎データ!G2</f>
        <v>5</v>
      </c>
      <c r="G21" s="17">
        <f>基礎データ!H2</f>
        <v>0.6</v>
      </c>
      <c r="H21" s="17">
        <f>基礎データ!I2</f>
        <v>0</v>
      </c>
      <c r="I21" s="17">
        <f>基礎データ!J2</f>
        <v>0</v>
      </c>
      <c r="J21" s="17">
        <f>基礎データ!K2</f>
        <v>74.2</v>
      </c>
      <c r="K21" s="17">
        <f>基礎データ!L2</f>
        <v>2</v>
      </c>
      <c r="L21" s="17">
        <f>基礎データ!M2</f>
        <v>0.02</v>
      </c>
      <c r="M21" s="17">
        <f>基礎データ!N2</f>
        <v>58</v>
      </c>
      <c r="N21" s="17">
        <f>基礎データ!O2</f>
        <v>6</v>
      </c>
      <c r="O21" s="17">
        <f>基礎データ!P2</f>
        <v>68</v>
      </c>
      <c r="P21" s="17">
        <f>基礎データ!Q2</f>
        <v>0.2</v>
      </c>
      <c r="Q21" s="17">
        <f>基礎データ!R2</f>
        <v>130</v>
      </c>
      <c r="R21" s="71">
        <f>基礎データ!S2</f>
        <v>37.497</v>
      </c>
    </row>
    <row r="22" spans="1:18" ht="18" customHeight="1">
      <c r="A22" s="205"/>
      <c r="B22" s="9" t="str">
        <f>基礎データ!B338</f>
        <v>ごま昆布110g</v>
      </c>
      <c r="C22" s="23"/>
      <c r="D22" s="23"/>
      <c r="E22" s="16">
        <f>基礎データ!F338/10</f>
        <v>19.7</v>
      </c>
      <c r="F22" s="14">
        <f>基礎データ!G338/10</f>
        <v>0.61</v>
      </c>
      <c r="G22" s="14">
        <f>基礎データ!H338/10</f>
        <v>0.19</v>
      </c>
      <c r="H22" s="14">
        <f>基礎データ!I338/10</f>
        <v>3.6399999999999997</v>
      </c>
      <c r="I22" s="14">
        <f>基礎データ!J338/10</f>
        <v>0.48</v>
      </c>
      <c r="J22" s="14">
        <f>基礎データ!K338/10</f>
        <v>0</v>
      </c>
      <c r="K22" s="14">
        <f>基礎データ!L338/10</f>
        <v>300</v>
      </c>
      <c r="L22" s="14">
        <f>基礎データ!M338/10</f>
        <v>0.75</v>
      </c>
      <c r="M22" s="14">
        <f>基礎データ!N338/10</f>
        <v>0</v>
      </c>
      <c r="N22" s="14">
        <f>基礎データ!O338/10</f>
        <v>0</v>
      </c>
      <c r="O22" s="14">
        <f>基礎データ!P338/10</f>
        <v>0</v>
      </c>
      <c r="P22" s="14">
        <f>基礎データ!Q338/10</f>
        <v>0</v>
      </c>
      <c r="Q22" s="14">
        <f>基礎データ!R338/10</f>
        <v>0</v>
      </c>
      <c r="R22" s="19">
        <f>基礎データ!S338/10</f>
        <v>15.8</v>
      </c>
    </row>
    <row r="23" spans="1:18" ht="18" customHeight="1">
      <c r="A23" s="205"/>
      <c r="B23" s="10" t="str">
        <f>基礎データ!B352</f>
        <v>ちくわ120g（1本）</v>
      </c>
      <c r="C23" s="23"/>
      <c r="D23" s="23"/>
      <c r="E23" s="16">
        <f>基礎データ!F352*4</f>
        <v>120</v>
      </c>
      <c r="F23" s="14">
        <f>基礎データ!G352*4</f>
        <v>13.92</v>
      </c>
      <c r="G23" s="14">
        <f>基礎データ!H352*4</f>
        <v>0</v>
      </c>
      <c r="H23" s="14">
        <f>基礎データ!I352*4</f>
        <v>15.96</v>
      </c>
      <c r="I23" s="14">
        <f>基礎データ!J352*4</f>
        <v>0</v>
      </c>
      <c r="J23" s="14">
        <f>基礎データ!K352*4</f>
        <v>0</v>
      </c>
      <c r="K23" s="14">
        <f>基礎データ!L352*4</f>
        <v>1189.2</v>
      </c>
      <c r="L23" s="14">
        <f>基礎データ!M352*4</f>
        <v>3</v>
      </c>
      <c r="M23" s="14">
        <f>基礎データ!N352*4</f>
        <v>0</v>
      </c>
      <c r="N23" s="14">
        <f>基礎データ!O352*4</f>
        <v>0</v>
      </c>
      <c r="O23" s="14">
        <f>基礎データ!P352*4</f>
        <v>0</v>
      </c>
      <c r="P23" s="14">
        <f>基礎データ!Q352*4</f>
        <v>0</v>
      </c>
      <c r="Q23" s="14">
        <f>基礎データ!R352*4</f>
        <v>0</v>
      </c>
      <c r="R23" s="19">
        <f>基礎データ!S352*4</f>
        <v>98</v>
      </c>
    </row>
    <row r="24" spans="1:18" ht="18" customHeight="1">
      <c r="A24" s="205"/>
      <c r="B24" s="10" t="str">
        <f>基礎データ!B373</f>
        <v>オリジナルブレンドレギュラーコーヒー</v>
      </c>
      <c r="C24" s="23"/>
      <c r="D24" s="23"/>
      <c r="E24" s="32">
        <f>基礎データ!F373</f>
        <v>4</v>
      </c>
      <c r="F24" s="33">
        <f>基礎データ!G373</f>
        <v>0.4</v>
      </c>
      <c r="G24" s="33">
        <f>基礎データ!H373</f>
        <v>0</v>
      </c>
      <c r="H24" s="33">
        <f>基礎データ!I373</f>
        <v>0.6</v>
      </c>
      <c r="I24" s="33">
        <f>基礎データ!J373</f>
        <v>0.1</v>
      </c>
      <c r="J24" s="33">
        <f>基礎データ!K373</f>
        <v>0</v>
      </c>
      <c r="K24" s="33">
        <f>基礎データ!L373</f>
        <v>8</v>
      </c>
      <c r="L24" s="33">
        <f>基礎データ!M373</f>
        <v>2.0320000000000001E-2</v>
      </c>
      <c r="M24" s="33">
        <f>基礎データ!N373</f>
        <v>0</v>
      </c>
      <c r="N24" s="33">
        <f>基礎データ!O373</f>
        <v>0</v>
      </c>
      <c r="O24" s="33">
        <f>基礎データ!P373</f>
        <v>0</v>
      </c>
      <c r="P24" s="33">
        <f>基礎データ!Q373</f>
        <v>0</v>
      </c>
      <c r="Q24" s="33">
        <f>基礎データ!R373</f>
        <v>100</v>
      </c>
      <c r="R24" s="72">
        <f>基礎データ!S373</f>
        <v>8.6088888888888793</v>
      </c>
    </row>
    <row r="25" spans="1:18" ht="18" customHeight="1">
      <c r="A25" s="205"/>
      <c r="B25" s="184" t="str">
        <f>基礎データ!B401</f>
        <v>りんご(M1個）</v>
      </c>
      <c r="C25" s="185"/>
      <c r="D25" s="185"/>
      <c r="E25" s="184">
        <f>基礎データ!F401</f>
        <v>138</v>
      </c>
      <c r="F25" s="186">
        <f>基礎データ!G401</f>
        <v>0.51</v>
      </c>
      <c r="G25" s="186">
        <f>基礎データ!H401</f>
        <v>0.26</v>
      </c>
      <c r="H25" s="186">
        <f>基礎データ!I401</f>
        <v>0</v>
      </c>
      <c r="I25" s="186">
        <f>基礎データ!J401</f>
        <v>3.83</v>
      </c>
      <c r="J25" s="186">
        <f>基礎データ!K401</f>
        <v>37.229999999999997</v>
      </c>
      <c r="K25" s="186">
        <f>基礎データ!L401</f>
        <v>0</v>
      </c>
      <c r="L25" s="186">
        <f>基礎データ!M401</f>
        <v>0</v>
      </c>
      <c r="M25" s="186">
        <f>基礎データ!N401</f>
        <v>280.5</v>
      </c>
      <c r="N25" s="186">
        <f>基礎データ!O401</f>
        <v>7.65</v>
      </c>
      <c r="O25" s="186">
        <f>基礎データ!P401</f>
        <v>25.5</v>
      </c>
      <c r="P25" s="186">
        <f>基礎データ!Q401</f>
        <v>0</v>
      </c>
      <c r="Q25" s="186">
        <f>基礎データ!R401</f>
        <v>214.2</v>
      </c>
      <c r="R25" s="187">
        <f>基礎データ!S401</f>
        <v>107.25</v>
      </c>
    </row>
    <row r="26" spans="1:18" ht="18" customHeight="1">
      <c r="A26" s="205"/>
      <c r="B26" s="1" t="s">
        <v>27</v>
      </c>
      <c r="C26" s="23" t="s">
        <v>27</v>
      </c>
      <c r="D26" s="23"/>
      <c r="E26" s="1" t="s">
        <v>27</v>
      </c>
      <c r="F26" s="27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23" t="s">
        <v>27</v>
      </c>
      <c r="M26" s="1" t="s">
        <v>27</v>
      </c>
      <c r="N26" s="27" t="s">
        <v>27</v>
      </c>
      <c r="O26" s="1" t="s">
        <v>27</v>
      </c>
      <c r="P26" s="23" t="s">
        <v>27</v>
      </c>
      <c r="Q26" s="23" t="s">
        <v>27</v>
      </c>
      <c r="R26" s="61" t="s">
        <v>27</v>
      </c>
    </row>
    <row r="27" spans="1:18" ht="18" customHeight="1">
      <c r="A27" s="205"/>
      <c r="B27" s="1"/>
      <c r="C27" s="23"/>
      <c r="D27" s="23"/>
      <c r="E27" s="1"/>
      <c r="F27" s="27"/>
      <c r="G27" s="1"/>
      <c r="H27" s="1"/>
      <c r="I27" s="1"/>
      <c r="J27" s="1"/>
      <c r="K27" s="1"/>
      <c r="L27" s="23"/>
      <c r="M27" s="1"/>
      <c r="N27" s="27"/>
      <c r="O27" s="1"/>
      <c r="P27" s="23"/>
      <c r="Q27" s="23"/>
      <c r="R27" s="61"/>
    </row>
    <row r="28" spans="1:18" ht="18" customHeight="1">
      <c r="A28" s="205"/>
      <c r="B28" s="1" t="s">
        <v>27</v>
      </c>
      <c r="C28" s="23" t="s">
        <v>27</v>
      </c>
      <c r="D28" s="23"/>
      <c r="E28" s="1" t="s">
        <v>27</v>
      </c>
      <c r="F28" s="27" t="s">
        <v>27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23" t="s">
        <v>27</v>
      </c>
      <c r="M28" s="1" t="s">
        <v>27</v>
      </c>
      <c r="N28" s="27" t="s">
        <v>27</v>
      </c>
      <c r="O28" s="1" t="s">
        <v>27</v>
      </c>
      <c r="P28" s="23" t="s">
        <v>27</v>
      </c>
      <c r="Q28" s="23" t="s">
        <v>27</v>
      </c>
      <c r="R28" s="61" t="s">
        <v>27</v>
      </c>
    </row>
    <row r="29" spans="1:18" ht="18" customHeight="1" thickBot="1">
      <c r="A29" s="206"/>
      <c r="B29" s="12" t="s">
        <v>24</v>
      </c>
      <c r="C29" s="34"/>
      <c r="D29" s="34"/>
      <c r="E29" s="13">
        <f>SUM(E21:E28)</f>
        <v>617.70000000000005</v>
      </c>
      <c r="F29" s="28">
        <f t="shared" ref="F29:P29" si="2">SUM(F21:F28)</f>
        <v>20.440000000000001</v>
      </c>
      <c r="G29" s="13">
        <f t="shared" si="2"/>
        <v>1.05</v>
      </c>
      <c r="H29" s="13">
        <f t="shared" si="2"/>
        <v>20.200000000000003</v>
      </c>
      <c r="I29" s="13">
        <f t="shared" si="2"/>
        <v>4.41</v>
      </c>
      <c r="J29" s="13">
        <f t="shared" si="2"/>
        <v>111.43</v>
      </c>
      <c r="K29" s="13">
        <f>SUM(K21:K28)</f>
        <v>1499.2</v>
      </c>
      <c r="L29" s="24">
        <f>SUM(L21:L28)</f>
        <v>3.7903199999999999</v>
      </c>
      <c r="M29" s="13">
        <f t="shared" si="2"/>
        <v>338.5</v>
      </c>
      <c r="N29" s="28">
        <f t="shared" si="2"/>
        <v>13.65</v>
      </c>
      <c r="O29" s="13">
        <f t="shared" si="2"/>
        <v>93.5</v>
      </c>
      <c r="P29" s="24">
        <f t="shared" si="2"/>
        <v>0.2</v>
      </c>
      <c r="Q29" s="24">
        <f>SUM(Q21:Q28)</f>
        <v>444.2</v>
      </c>
      <c r="R29" s="57">
        <f>SUM(R21:R28)</f>
        <v>267.15588888888885</v>
      </c>
    </row>
    <row r="30" spans="1:18" ht="21.75" customHeight="1" thickBot="1">
      <c r="A30" s="199" t="s">
        <v>25</v>
      </c>
      <c r="B30" s="200"/>
      <c r="C30" s="41"/>
      <c r="D30" s="41"/>
      <c r="E30" s="6">
        <f>E11+E20+E29</f>
        <v>1365.7</v>
      </c>
      <c r="F30" s="29">
        <f t="shared" ref="F30:P30" si="3">F11+F20+F29</f>
        <v>41.34</v>
      </c>
      <c r="G30" s="6">
        <f t="shared" si="3"/>
        <v>21.75</v>
      </c>
      <c r="H30" s="6">
        <f t="shared" si="3"/>
        <v>137.19999999999999</v>
      </c>
      <c r="I30" s="6">
        <f t="shared" si="3"/>
        <v>9.41</v>
      </c>
      <c r="J30" s="6">
        <f t="shared" si="3"/>
        <v>173.83</v>
      </c>
      <c r="K30" s="6">
        <f>K11+K20+K29</f>
        <v>2769.2</v>
      </c>
      <c r="L30" s="25">
        <f>L11+L20+L29</f>
        <v>7.0903200000000002</v>
      </c>
      <c r="M30" s="6">
        <f t="shared" si="3"/>
        <v>338.5</v>
      </c>
      <c r="N30" s="29">
        <f t="shared" si="3"/>
        <v>13.65</v>
      </c>
      <c r="O30" s="6">
        <f t="shared" si="3"/>
        <v>93.5</v>
      </c>
      <c r="P30" s="25">
        <f t="shared" si="3"/>
        <v>0.2</v>
      </c>
      <c r="Q30" s="25">
        <f>Q11+Q20+Q29</f>
        <v>444.2</v>
      </c>
      <c r="R30" s="58">
        <f>R11+R20+R29</f>
        <v>513.15588888888885</v>
      </c>
    </row>
  </sheetData>
  <mergeCells count="7">
    <mergeCell ref="A30:B30"/>
    <mergeCell ref="K1:L1"/>
    <mergeCell ref="O1:P1"/>
    <mergeCell ref="A2:B2"/>
    <mergeCell ref="A3:A11"/>
    <mergeCell ref="A12:A20"/>
    <mergeCell ref="A21:A29"/>
  </mergeCells>
  <phoneticPr fontId="19"/>
  <pageMargins left="0.70866141732283472" right="0.70866141732283472" top="0.59055118110236227" bottom="0.39370078740157483" header="0.31496062992125984" footer="0.31496062992125984"/>
  <pageSetup paperSize="9" orientation="landscape" horizontalDpi="1200" verticalDpi="1200" r:id="rId1"/>
  <headerFooter>
    <oddHeader>&amp;C献立表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基礎データ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まとめ</vt:lpstr>
      <vt:lpstr>グラフ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山岡辰男</dc:creator>
  <cp:lastModifiedBy>yamaoka</cp:lastModifiedBy>
  <cp:lastPrinted>2014-03-28T23:44:40Z</cp:lastPrinted>
  <dcterms:created xsi:type="dcterms:W3CDTF">2014-03-10T08:05:03Z</dcterms:created>
  <dcterms:modified xsi:type="dcterms:W3CDTF">2015-01-23T23:59:53Z</dcterms:modified>
</cp:coreProperties>
</file>